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695" windowHeight="12540"/>
  </bookViews>
  <sheets>
    <sheet name="розрахунок" sheetId="1" r:id="rId1"/>
    <sheet name="додатки" sheetId="2" r:id="rId2"/>
    <sheet name="Лист3" sheetId="3" r:id="rId3"/>
  </sheets>
  <definedNames>
    <definedName name="_Hlk127781737" localSheetId="0">розрахунок!$P$20</definedName>
  </definedNames>
  <calcPr calcId="125725"/>
</workbook>
</file>

<file path=xl/calcChain.xml><?xml version="1.0" encoding="utf-8"?>
<calcChain xmlns="http://schemas.openxmlformats.org/spreadsheetml/2006/main">
  <c r="C20" i="1"/>
  <c r="C19"/>
  <c r="C60"/>
  <c r="C57"/>
  <c r="C59"/>
  <c r="C6"/>
  <c r="C26" l="1"/>
  <c r="C21"/>
  <c r="C22"/>
  <c r="C23" s="1"/>
</calcChain>
</file>

<file path=xl/sharedStrings.xml><?xml version="1.0" encoding="utf-8"?>
<sst xmlns="http://schemas.openxmlformats.org/spreadsheetml/2006/main" count="338" uniqueCount="221">
  <si>
    <t>Задача 1.</t>
  </si>
  <si>
    <t xml:space="preserve">Кліть </t>
  </si>
  <si>
    <t>Нк, м</t>
  </si>
  <si>
    <t>2УКН3,3-3</t>
  </si>
  <si>
    <t>вагонетка</t>
  </si>
  <si>
    <t xml:space="preserve">АГ-1,0 </t>
  </si>
  <si>
    <t>Х</t>
  </si>
  <si>
    <t>об'єм вагонетки, м3</t>
  </si>
  <si>
    <t>вага кліті, кг</t>
  </si>
  <si>
    <t>вага вагонетки, кг</t>
  </si>
  <si>
    <t>σв,  Н/мм2</t>
  </si>
  <si>
    <t xml:space="preserve">z </t>
  </si>
  <si>
    <t>ρ0, кг/м3.</t>
  </si>
  <si>
    <t>Розрахувати і вибрати стандартний підйомний канат для вантажолюдської підйомної установки з рівноважним врівноважуючим канатом, якщо:</t>
  </si>
  <si>
    <t>питома маса вугілля</t>
  </si>
  <si>
    <t>питома маса породи</t>
  </si>
  <si>
    <t>Qп, кг</t>
  </si>
  <si>
    <t>Qп+ Qс, кг</t>
  </si>
  <si>
    <t>Qс, кг</t>
  </si>
  <si>
    <t>При установках з рівноважним без врівноваженого канату лінійна вага канату</t>
  </si>
  <si>
    <t>вихідні дані / варіант</t>
  </si>
  <si>
    <t>р, кг/м</t>
  </si>
  <si>
    <t>результати розрахунків</t>
  </si>
  <si>
    <t xml:space="preserve">Розрахункова вага  1000м канату </t>
  </si>
  <si>
    <r>
      <t>m</t>
    </r>
    <r>
      <rPr>
        <b/>
        <i/>
        <vertAlign val="subscript"/>
        <sz val="14"/>
        <color theme="1"/>
        <rFont val="Times New Roman"/>
        <family val="1"/>
        <charset val="204"/>
      </rPr>
      <t>p</t>
    </r>
    <r>
      <rPr>
        <b/>
        <i/>
        <sz val="14"/>
        <color theme="1"/>
        <rFont val="Times New Roman"/>
        <family val="1"/>
        <charset val="204"/>
      </rPr>
      <t xml:space="preserve">= </t>
    </r>
    <r>
      <rPr>
        <sz val="14"/>
        <color theme="1"/>
        <rFont val="Times New Roman"/>
        <family val="1"/>
        <charset val="204"/>
      </rPr>
      <t>6,12*1000=6120 кг</t>
    </r>
  </si>
  <si>
    <t>mp, кг</t>
  </si>
  <si>
    <t xml:space="preserve">р, кг/м стандартне </t>
  </si>
  <si>
    <t>прийняте по ГОСТ</t>
  </si>
  <si>
    <t>результати вибору</t>
  </si>
  <si>
    <t xml:space="preserve"> Qр, Н</t>
  </si>
  <si>
    <r>
      <t xml:space="preserve">Приймаємо </t>
    </r>
    <r>
      <rPr>
        <b/>
        <i/>
        <sz val="14"/>
        <color theme="1"/>
        <rFont val="Times New Roman"/>
        <family val="1"/>
        <charset val="204"/>
      </rPr>
      <t>m</t>
    </r>
    <r>
      <rPr>
        <b/>
        <i/>
        <vertAlign val="subscript"/>
        <sz val="14"/>
        <color theme="1"/>
        <rFont val="Times New Roman"/>
        <family val="1"/>
        <charset val="204"/>
      </rPr>
      <t>p</t>
    </r>
    <r>
      <rPr>
        <b/>
        <i/>
        <sz val="14"/>
        <color theme="1"/>
        <rFont val="Times New Roman"/>
        <family val="1"/>
        <charset val="204"/>
      </rPr>
      <t>=</t>
    </r>
    <r>
      <rPr>
        <sz val="14"/>
        <color theme="1"/>
        <rFont val="Times New Roman"/>
        <family val="1"/>
        <charset val="204"/>
      </rPr>
      <t xml:space="preserve">6349, відповідно ( додаток 1) </t>
    </r>
    <r>
      <rPr>
        <b/>
        <i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=7,397 кг/м. Сумарна розривна сила всіх дротів каната  </t>
    </r>
    <r>
      <rPr>
        <b/>
        <i/>
        <sz val="14"/>
        <color theme="1"/>
        <rFont val="Times New Roman"/>
        <family val="1"/>
        <charset val="204"/>
      </rPr>
      <t>Q</t>
    </r>
    <r>
      <rPr>
        <b/>
        <i/>
        <vertAlign val="subscript"/>
        <sz val="14"/>
        <color theme="1"/>
        <rFont val="Times New Roman"/>
        <family val="1"/>
        <charset val="204"/>
      </rPr>
      <t xml:space="preserve">Р </t>
    </r>
    <r>
      <rPr>
        <b/>
        <sz val="14"/>
        <color theme="1"/>
        <rFont val="Times New Roman"/>
        <family val="1"/>
        <charset val="204"/>
      </rPr>
      <t>=1175000Н.</t>
    </r>
  </si>
  <si>
    <t>Запас міцності того канату:</t>
  </si>
  <si>
    <t xml:space="preserve">умови ПБ виконуються. </t>
  </si>
  <si>
    <r>
      <t xml:space="preserve">Остаточно обираємо стандартний підйомний канат з  </t>
    </r>
    <r>
      <rPr>
        <b/>
        <i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=7,397 кг/м, сумарна розривна сила всіх дротів каната  </t>
    </r>
    <r>
      <rPr>
        <b/>
        <i/>
        <sz val="14"/>
        <color theme="1"/>
        <rFont val="Times New Roman"/>
        <family val="1"/>
        <charset val="204"/>
      </rPr>
      <t>Q</t>
    </r>
    <r>
      <rPr>
        <b/>
        <i/>
        <vertAlign val="subscript"/>
        <sz val="14"/>
        <color theme="1"/>
        <rFont val="Times New Roman"/>
        <family val="1"/>
        <charset val="204"/>
      </rPr>
      <t xml:space="preserve">Р </t>
    </r>
    <r>
      <rPr>
        <b/>
        <sz val="14"/>
        <color theme="1"/>
        <rFont val="Times New Roman"/>
        <family val="1"/>
        <charset val="204"/>
      </rPr>
      <t xml:space="preserve">=1175000Н, </t>
    </r>
    <r>
      <rPr>
        <sz val="14"/>
        <color theme="1"/>
        <rFont val="Times New Roman"/>
        <family val="1"/>
        <charset val="204"/>
      </rPr>
      <t xml:space="preserve">діаметр канату </t>
    </r>
    <r>
      <rPr>
        <b/>
        <i/>
        <sz val="14"/>
        <color theme="1"/>
        <rFont val="Times New Roman"/>
        <family val="1"/>
        <charset val="204"/>
      </rPr>
      <t>d</t>
    </r>
    <r>
      <rPr>
        <b/>
        <sz val="14"/>
        <color theme="1"/>
        <rFont val="Times New Roman"/>
        <family val="1"/>
        <charset val="204"/>
      </rPr>
      <t xml:space="preserve"> =45мм.</t>
    </r>
    <r>
      <rPr>
        <sz val="14"/>
        <color theme="1"/>
        <rFont val="Times New Roman"/>
        <family val="1"/>
        <charset val="204"/>
      </rPr>
      <t xml:space="preserve"> </t>
    </r>
  </si>
  <si>
    <r>
      <t>Задача 2.</t>
    </r>
    <r>
      <rPr>
        <sz val="14"/>
        <color theme="1"/>
        <rFont val="Times New Roman"/>
        <family val="1"/>
        <charset val="204"/>
      </rPr>
      <t xml:space="preserve"> Розрахувати і вибрати стандартний підйомний канат для скіпової підйомної установки з важким врівноважуючим канатом при відношенні лінійної ваги </t>
    </r>
    <r>
      <rPr>
        <b/>
        <i/>
        <sz val="14"/>
        <color theme="1"/>
        <rFont val="Times New Roman"/>
        <family val="1"/>
        <charset val="204"/>
      </rPr>
      <t>q</t>
    </r>
    <r>
      <rPr>
        <sz val="14"/>
        <color theme="1"/>
        <rFont val="Times New Roman"/>
        <family val="1"/>
        <charset val="204"/>
      </rPr>
      <t xml:space="preserve"> врівноважуючого канату до ваги </t>
    </r>
    <r>
      <rPr>
        <b/>
        <i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 підйомного канату </t>
    </r>
  </si>
  <si>
    <r>
      <t xml:space="preserve">                       =1,15-1,25, </t>
    </r>
    <r>
      <rPr>
        <b/>
        <i/>
        <sz val="14"/>
        <color theme="1"/>
        <rFont val="Times New Roman"/>
        <family val="1"/>
        <charset val="204"/>
      </rPr>
      <t>Н</t>
    </r>
    <r>
      <rPr>
        <b/>
        <i/>
        <vertAlign val="subscript"/>
        <sz val="14"/>
        <color theme="1"/>
        <rFont val="Times New Roman"/>
        <family val="1"/>
        <charset val="204"/>
      </rPr>
      <t>к</t>
    </r>
    <r>
      <rPr>
        <sz val="14"/>
        <color theme="1"/>
        <rFont val="Times New Roman"/>
        <family val="1"/>
        <charset val="204"/>
      </rPr>
      <t xml:space="preserve">=520м. Використовується скіп 2СН9,5-1 з </t>
    </r>
    <r>
      <rPr>
        <b/>
        <i/>
        <sz val="14"/>
        <color theme="1"/>
        <rFont val="Times New Roman"/>
        <family val="1"/>
        <charset val="204"/>
      </rPr>
      <t>Q</t>
    </r>
    <r>
      <rPr>
        <b/>
        <i/>
        <vertAlign val="subscript"/>
        <sz val="14"/>
        <color theme="1"/>
        <rFont val="Times New Roman"/>
        <family val="1"/>
        <charset val="204"/>
      </rPr>
      <t>с</t>
    </r>
    <r>
      <rPr>
        <sz val="14"/>
        <color theme="1"/>
        <rFont val="Times New Roman"/>
        <family val="1"/>
        <charset val="204"/>
      </rPr>
      <t xml:space="preserve"> =8460кг;</t>
    </r>
    <r>
      <rPr>
        <b/>
        <i/>
        <sz val="14"/>
        <color theme="1"/>
        <rFont val="Times New Roman"/>
        <family val="1"/>
        <charset val="204"/>
      </rPr>
      <t xml:space="preserve"> Q</t>
    </r>
    <r>
      <rPr>
        <b/>
        <i/>
        <vertAlign val="subscript"/>
        <sz val="14"/>
        <color theme="1"/>
        <rFont val="Times New Roman"/>
        <family val="1"/>
        <charset val="204"/>
      </rPr>
      <t>п</t>
    </r>
    <r>
      <rPr>
        <b/>
        <sz val="14"/>
        <color theme="1"/>
        <rFont val="Times New Roman"/>
        <family val="1"/>
        <charset val="204"/>
      </rPr>
      <t>=</t>
    </r>
    <r>
      <rPr>
        <sz val="14"/>
        <color theme="1"/>
        <rFont val="Times New Roman"/>
        <family val="1"/>
        <charset val="204"/>
      </rPr>
      <t xml:space="preserve">8500кг; </t>
    </r>
    <r>
      <rPr>
        <b/>
        <i/>
        <sz val="14"/>
        <color theme="1"/>
        <rFont val="Times New Roman"/>
        <family val="1"/>
        <charset val="204"/>
      </rPr>
      <t xml:space="preserve">z = </t>
    </r>
    <r>
      <rPr>
        <sz val="14"/>
        <color theme="1"/>
        <rFont val="Times New Roman"/>
        <family val="1"/>
        <charset val="204"/>
      </rPr>
      <t xml:space="preserve">6,5; </t>
    </r>
    <r>
      <rPr>
        <b/>
        <i/>
        <sz val="14"/>
        <color theme="1"/>
        <rFont val="Times New Roman"/>
        <family val="1"/>
        <charset val="204"/>
      </rPr>
      <t>σ</t>
    </r>
    <r>
      <rPr>
        <b/>
        <i/>
        <vertAlign val="subscript"/>
        <sz val="14"/>
        <color theme="1"/>
        <rFont val="Times New Roman"/>
        <family val="1"/>
        <charset val="204"/>
      </rPr>
      <t>в</t>
    </r>
    <r>
      <rPr>
        <b/>
        <i/>
        <sz val="14"/>
        <color theme="1"/>
        <rFont val="Times New Roman"/>
        <family val="1"/>
        <charset val="204"/>
      </rPr>
      <t>=</t>
    </r>
    <r>
      <rPr>
        <sz val="14"/>
        <color theme="1"/>
        <rFont val="Times New Roman"/>
        <family val="1"/>
        <charset val="204"/>
      </rPr>
      <t>1568</t>
    </r>
    <r>
      <rPr>
        <b/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Н/мм</t>
    </r>
    <r>
      <rPr>
        <vertAlign val="superscript"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.</t>
    </r>
  </si>
  <si>
    <t xml:space="preserve">Скіп </t>
  </si>
  <si>
    <t>Рішення:</t>
  </si>
  <si>
    <t>Лінійна вага підйомного канату для установки з тяжким врівноважуючим канатом</t>
  </si>
  <si>
    <t>q, кг/м</t>
  </si>
  <si>
    <r>
      <t xml:space="preserve">Приймаємо  відповідно ( додаток 1) </t>
    </r>
    <r>
      <rPr>
        <b/>
        <i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=9,94 кг/м. Сумарна розривна сила всіх дротів каната                         </t>
    </r>
    <r>
      <rPr>
        <b/>
        <i/>
        <sz val="14"/>
        <color theme="1"/>
        <rFont val="Times New Roman"/>
        <family val="1"/>
        <charset val="204"/>
      </rPr>
      <t>Q</t>
    </r>
    <r>
      <rPr>
        <b/>
        <i/>
        <vertAlign val="subscript"/>
        <sz val="14"/>
        <color theme="1"/>
        <rFont val="Times New Roman"/>
        <family val="1"/>
        <charset val="204"/>
      </rPr>
      <t xml:space="preserve">Р </t>
    </r>
    <r>
      <rPr>
        <b/>
        <sz val="14"/>
        <color theme="1"/>
        <rFont val="Times New Roman"/>
        <family val="1"/>
        <charset val="204"/>
      </rPr>
      <t xml:space="preserve">=1575000Н </t>
    </r>
    <r>
      <rPr>
        <sz val="14"/>
        <color theme="1"/>
        <rFont val="Times New Roman"/>
        <family val="1"/>
        <charset val="204"/>
      </rPr>
      <t xml:space="preserve">і врівноважуючий канат з  </t>
    </r>
    <r>
      <rPr>
        <b/>
        <i/>
        <sz val="14"/>
        <color theme="1"/>
        <rFont val="Times New Roman"/>
        <family val="1"/>
        <charset val="204"/>
      </rPr>
      <t>q</t>
    </r>
    <r>
      <rPr>
        <sz val="14"/>
        <color theme="1"/>
        <rFont val="Times New Roman"/>
        <family val="1"/>
        <charset val="204"/>
      </rPr>
      <t>=11,5 кг/м, відповідно                  =11,5/9,94=1,16</t>
    </r>
  </si>
  <si>
    <t>Запас міцності канату:</t>
  </si>
  <si>
    <t>1УКН3,3-2</t>
  </si>
  <si>
    <t>ВГ-1,6</t>
  </si>
  <si>
    <t>2УКН3,6-2</t>
  </si>
  <si>
    <t>ВГ-2,5</t>
  </si>
  <si>
    <t>1УКН4-2</t>
  </si>
  <si>
    <t>ВГ-3,3</t>
  </si>
  <si>
    <t>2УКН4-3</t>
  </si>
  <si>
    <t>2УКН4-4</t>
  </si>
  <si>
    <t>1УКН1,9-2</t>
  </si>
  <si>
    <t>ВГ-1,1</t>
  </si>
  <si>
    <t>2УКН1,9-2</t>
  </si>
  <si>
    <t>1УКН4-4</t>
  </si>
  <si>
    <t>1УКН3,6-3</t>
  </si>
  <si>
    <t>кіл-ть вагонеток на поверхах</t>
  </si>
  <si>
    <t>кіл-ть вагонеток на одному поверсі</t>
  </si>
  <si>
    <t>2СН9,5-1</t>
  </si>
  <si>
    <t>2СН9,5-2</t>
  </si>
  <si>
    <t>3СН9,5-1</t>
  </si>
  <si>
    <t>3СН9,5-2</t>
  </si>
  <si>
    <t>3СН11-1</t>
  </si>
  <si>
    <t>1СН11-1</t>
  </si>
  <si>
    <t>5СН11-2</t>
  </si>
  <si>
    <t>2СН15-1</t>
  </si>
  <si>
    <t>5СН11-1</t>
  </si>
  <si>
    <t>1СН20-1</t>
  </si>
  <si>
    <t>1СН11-2</t>
  </si>
  <si>
    <t>ДОДАТОК 1</t>
  </si>
  <si>
    <t>Технічні характеристики деяких уніфікованих клітей</t>
  </si>
  <si>
    <t>Кліть</t>
  </si>
  <si>
    <t>Ширина в світу, мм</t>
  </si>
  <si>
    <t>Власна вага кліті, кг</t>
  </si>
  <si>
    <t>Корисний вантаж, що піднімається, кг</t>
  </si>
  <si>
    <t>Вагонетка</t>
  </si>
  <si>
    <t>Неперекидні кліті</t>
  </si>
  <si>
    <t>1УКН 1,55-1</t>
  </si>
  <si>
    <t>ВГ-0,8</t>
  </si>
  <si>
    <t>2УКН 1,55-1</t>
  </si>
  <si>
    <t>1УКН 1,9-2</t>
  </si>
  <si>
    <t>2УКН 1,9-2</t>
  </si>
  <si>
    <t>1УКН 2,55-3</t>
  </si>
  <si>
    <t>ВГ-1,3; ВГ-1,4</t>
  </si>
  <si>
    <t>2УКН 2,55-2</t>
  </si>
  <si>
    <t>1УКН 3,3-2</t>
  </si>
  <si>
    <t>2УКН 3,3-3</t>
  </si>
  <si>
    <t>1УКН 3,6-3</t>
  </si>
  <si>
    <t>2УКН 3,6-2</t>
  </si>
  <si>
    <t>1УКН 4-2</t>
  </si>
  <si>
    <t>ВГ-3,3; ВД-3,3</t>
  </si>
  <si>
    <t>1УКН 4-3</t>
  </si>
  <si>
    <t>2УКН 4-3</t>
  </si>
  <si>
    <t>1УКН 4-4</t>
  </si>
  <si>
    <t>2УКН 4-4</t>
  </si>
  <si>
    <t>Перекидні кліті</t>
  </si>
  <si>
    <t>УКП 2,55-1</t>
  </si>
  <si>
    <t>УКП 3,6-2</t>
  </si>
  <si>
    <t>УКП 4-2</t>
  </si>
  <si>
    <t>Примітка. У шифрі кліті перша цифра – число поверхів кліті; УК- уніфікована кліть;                          Н – неперекидна; П – перекидна; друга цифра – довжина кліті по рамі, м;  цифра після дефіса:              1 - провідники дерев'яні, 2 - провідники рейкові двосторонні, 3 – те ж односторонні; 4 - кліть з причіпним пристроєм для врівноважуючого каната.</t>
  </si>
  <si>
    <t>ДОДАТОК 2</t>
  </si>
  <si>
    <t>Технічна характеристика скіпів з нерухомим (неперекидним) кузовом</t>
  </si>
  <si>
    <t>Скіп</t>
  </si>
  <si>
    <t> Вантажопідйомність, т</t>
  </si>
  <si>
    <t>Маса скіпу разом із підвісним пристроєм, т</t>
  </si>
  <si>
    <t>Затвор</t>
  </si>
  <si>
    <t>Розміри скіпу в плані, мм</t>
  </si>
  <si>
    <t>Вугілля</t>
  </si>
  <si>
    <t>Порода</t>
  </si>
  <si>
    <t>довжина</t>
  </si>
  <si>
    <t>ширина</t>
  </si>
  <si>
    <t>2СН4-1</t>
  </si>
  <si>
    <t>-</t>
  </si>
  <si>
    <t>Секторний</t>
  </si>
  <si>
    <t>2СН5-1</t>
  </si>
  <si>
    <t>»</t>
  </si>
  <si>
    <t>3СН5-1</t>
  </si>
  <si>
    <t>Клапанний</t>
  </si>
  <si>
    <t>3СН5-2</t>
  </si>
  <si>
    <t>2СН7-1</t>
  </si>
  <si>
    <t>3СН11-2</t>
  </si>
  <si>
    <t>2СН15-2</t>
  </si>
  <si>
    <t>1СН15-2</t>
  </si>
  <si>
    <t>1СН20-2</t>
  </si>
  <si>
    <t>3СН20-2</t>
  </si>
  <si>
    <t>1СН25-2</t>
  </si>
  <si>
    <t>2СН25-2</t>
  </si>
  <si>
    <t>1СН35-2</t>
  </si>
  <si>
    <t>2СН35-2</t>
  </si>
  <si>
    <r>
      <t>Примітка. У шифрі скіпу перша цифра - порядковий номер типорозміру скіпу; СН - скіп з нерухомим (неперекидним) кузовом, далі об'єм скіпу (м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 та після дефісу – 1- одноканатний підйом, 2 - багатоканатний підйом.</t>
    </r>
  </si>
  <si>
    <t>ДОДАТОК 3</t>
  </si>
  <si>
    <t xml:space="preserve">Дані деяких стандартних підйомних круглорядних канатів </t>
  </si>
  <si>
    <t>Тип і конструкція каната</t>
  </si>
  <si>
    <t>Діаметр каната, мм</t>
  </si>
  <si>
    <r>
      <t>Розрахункова площа перерізу всіх дротів, мм</t>
    </r>
    <r>
      <rPr>
        <vertAlign val="superscript"/>
        <sz val="12"/>
        <color theme="1"/>
        <rFont val="Times New Roman"/>
        <family val="1"/>
        <charset val="204"/>
      </rPr>
      <t>2</t>
    </r>
  </si>
  <si>
    <t>Розрахункова маса 1000 змащеного каната, кг</t>
  </si>
  <si>
    <r>
      <t>Маркувальна група з тимчасового опору розриву, Н/мм</t>
    </r>
    <r>
      <rPr>
        <vertAlign val="superscript"/>
        <sz val="12"/>
        <color theme="1"/>
        <rFont val="Times New Roman"/>
        <family val="1"/>
        <charset val="204"/>
      </rPr>
      <t>2</t>
    </r>
  </si>
  <si>
    <t>Сумарне розривне зусилля всіх дротів у канаті, Н</t>
  </si>
  <si>
    <t>ЛК-3 6ˣ25</t>
  </si>
  <si>
    <t>(1+6; 6+12)+</t>
  </si>
  <si>
    <t>+1 о.с.</t>
  </si>
  <si>
    <t>22,5</t>
  </si>
  <si>
    <t xml:space="preserve">1 090 000 </t>
  </si>
  <si>
    <t>1 030 000</t>
  </si>
  <si>
    <t>1 095 000</t>
  </si>
  <si>
    <t>1 160 000</t>
  </si>
  <si>
    <t>1 285 000</t>
  </si>
  <si>
    <t>1 045 000</t>
  </si>
  <si>
    <t>1 195 000</t>
  </si>
  <si>
    <t>1 270 000</t>
  </si>
  <si>
    <t>1 345 000</t>
  </si>
  <si>
    <t>1 495 000</t>
  </si>
  <si>
    <t>1 200 000</t>
  </si>
  <si>
    <t>1 375 000</t>
  </si>
  <si>
    <t>1 460 000</t>
  </si>
  <si>
    <t>1 545 000</t>
  </si>
  <si>
    <t>1 715 000</t>
  </si>
  <si>
    <t>ЛК-РО 6ˣ36</t>
  </si>
  <si>
    <t>(1+7+7/7+14)+</t>
  </si>
  <si>
    <t>33</t>
  </si>
  <si>
    <t>1 005 000</t>
  </si>
  <si>
    <t>6 080</t>
  </si>
  <si>
    <t>1 105 000</t>
  </si>
  <si>
    <t>1 230 000</t>
  </si>
  <si>
    <t>1 090 000</t>
  </si>
  <si>
    <t>1 365 000</t>
  </si>
  <si>
    <t>1 185 000</t>
  </si>
  <si>
    <t>1 355 000</t>
  </si>
  <si>
    <t>1 440 000</t>
  </si>
  <si>
    <t>1 525 000</t>
  </si>
  <si>
    <t>1 695 000</t>
  </si>
  <si>
    <t>1 405 000</t>
  </si>
  <si>
    <t>1 605 000</t>
  </si>
  <si>
    <t>1 705 000</t>
  </si>
  <si>
    <t>1 805 000</t>
  </si>
  <si>
    <t>2 005 000</t>
  </si>
  <si>
    <t>1 580 000</t>
  </si>
  <si>
    <t>1 915 000</t>
  </si>
  <si>
    <t>2 030 000</t>
  </si>
  <si>
    <t>2 255 000</t>
  </si>
  <si>
    <t>1 840 000</t>
  </si>
  <si>
    <t>2 100 000</t>
  </si>
  <si>
    <t>2 230 000</t>
  </si>
  <si>
    <t>2 235 000</t>
  </si>
  <si>
    <t>2 025 000</t>
  </si>
  <si>
    <t>2 310 000</t>
  </si>
  <si>
    <t>2 455 000</t>
  </si>
  <si>
    <t>2 600 000</t>
  </si>
  <si>
    <t>2 555 000</t>
  </si>
  <si>
    <t>2 715 000</t>
  </si>
  <si>
    <t>2 875 000</t>
  </si>
  <si>
    <r>
      <t>Примітка. 1. Канати, розривне зусилля яких зазначено праворуч від лінії, виготовляють із світлого дроту. 2. Канати з тимчасовим опором розриву 1700 Н/мм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виготовляють лише на замовлення. 3. Відомості про канати ЛК-3 та ЛК-РО дано відповідно за ГОСТ 7665-69 та ГОСТ 7668-80.</t>
    </r>
  </si>
  <si>
    <t>ДОДАТОК 4</t>
  </si>
  <si>
    <t>Дані деяких стандартних плоских канатів</t>
  </si>
  <si>
    <t>Розміри каната</t>
  </si>
  <si>
    <t>Ширина</t>
  </si>
  <si>
    <t>Товщина</t>
  </si>
  <si>
    <t>1 040 000</t>
  </si>
  <si>
    <t>1 155 000</t>
  </si>
  <si>
    <t>1 140 000</t>
  </si>
  <si>
    <t>1 210 000</t>
  </si>
  <si>
    <t>1 425 000</t>
  </si>
  <si>
    <t>1 020 000</t>
  </si>
  <si>
    <t>1 170 000</t>
  </si>
  <si>
    <t>1 240 000</t>
  </si>
  <si>
    <t>1 315 000</t>
  </si>
  <si>
    <t>1 265 000</t>
  </si>
  <si>
    <t>1 445 000</t>
  </si>
  <si>
    <t>1 535 000</t>
  </si>
  <si>
    <t>1 625 000</t>
  </si>
  <si>
    <t>1 530 000</t>
  </si>
  <si>
    <t>1 750 000</t>
  </si>
  <si>
    <t>1 860 000</t>
  </si>
  <si>
    <t>1 965 000</t>
  </si>
  <si>
    <t>2 185 000</t>
  </si>
  <si>
    <t>1 820 000</t>
  </si>
  <si>
    <t>2 080 000</t>
  </si>
  <si>
    <t>2 210 000</t>
  </si>
  <si>
    <t>2 345 000</t>
  </si>
  <si>
    <t>2 605 000</t>
  </si>
  <si>
    <r>
      <t>Примітка. 1. Канати, розривне зусилля яких зазначено праворуч від жирної лінії, виготовляють із світлого дроту. 2. Канати з тимчасовим опором розриву 1700 Н/мм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виготовляють лише на замовлення. 3. Відомості про плоскі канати дано по ГОСТ 3091-69 і 3092-69.</t>
    </r>
  </si>
  <si>
    <r>
      <t xml:space="preserve">Остаточно обираємо стандартний підйомний канат з  </t>
    </r>
    <r>
      <rPr>
        <b/>
        <i/>
        <sz val="14"/>
        <color theme="1"/>
        <rFont val="Times New Roman"/>
        <family val="1"/>
        <charset val="204"/>
      </rPr>
      <t>р</t>
    </r>
    <r>
      <rPr>
        <sz val="14"/>
        <color theme="1"/>
        <rFont val="Times New Roman"/>
        <family val="1"/>
        <charset val="204"/>
      </rPr>
      <t xml:space="preserve">=9,94 кг/м, сумарна розривна сила всіх дротів каната                      </t>
    </r>
    <r>
      <rPr>
        <b/>
        <i/>
        <sz val="14"/>
        <color theme="1"/>
        <rFont val="Times New Roman"/>
        <family val="1"/>
        <charset val="204"/>
      </rPr>
      <t>Q</t>
    </r>
    <r>
      <rPr>
        <b/>
        <i/>
        <vertAlign val="subscript"/>
        <sz val="14"/>
        <color theme="1"/>
        <rFont val="Times New Roman"/>
        <family val="1"/>
        <charset val="204"/>
      </rPr>
      <t xml:space="preserve">Р </t>
    </r>
    <r>
      <rPr>
        <b/>
        <sz val="14"/>
        <color theme="1"/>
        <rFont val="Times New Roman"/>
        <family val="1"/>
        <charset val="204"/>
      </rPr>
      <t xml:space="preserve">=1575000Н, </t>
    </r>
    <r>
      <rPr>
        <sz val="14"/>
        <color theme="1"/>
        <rFont val="Times New Roman"/>
        <family val="1"/>
        <charset val="204"/>
      </rPr>
      <t xml:space="preserve">діаметр канату </t>
    </r>
    <r>
      <rPr>
        <b/>
        <i/>
        <sz val="14"/>
        <color theme="1"/>
        <rFont val="Times New Roman"/>
        <family val="1"/>
        <charset val="204"/>
      </rPr>
      <t>d</t>
    </r>
    <r>
      <rPr>
        <b/>
        <sz val="14"/>
        <color theme="1"/>
        <rFont val="Times New Roman"/>
        <family val="1"/>
        <charset val="204"/>
      </rPr>
      <t xml:space="preserve"> =50,5мм </t>
    </r>
    <r>
      <rPr>
        <sz val="14"/>
        <color theme="1"/>
        <rFont val="Times New Roman"/>
        <family val="1"/>
        <charset val="204"/>
      </rPr>
      <t xml:space="preserve">і врівноважуючий плоский канат з </t>
    </r>
    <r>
      <rPr>
        <b/>
        <i/>
        <sz val="14"/>
        <color theme="1"/>
        <rFont val="Times New Roman"/>
        <family val="1"/>
        <charset val="204"/>
      </rPr>
      <t>q</t>
    </r>
    <r>
      <rPr>
        <sz val="14"/>
        <color theme="1"/>
        <rFont val="Times New Roman"/>
        <family val="1"/>
        <charset val="204"/>
      </rPr>
      <t>=11,5 кг/м шириною b=170 мм і товщиною δ =27,5 мм.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</si>
</sst>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vertAlign val="subscript"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2" borderId="0" xfId="0" applyFill="1"/>
    <xf numFmtId="0" fontId="1" fillId="4" borderId="0" xfId="0" applyFont="1" applyFill="1"/>
    <xf numFmtId="0" fontId="3" fillId="4" borderId="0" xfId="0" applyFont="1" applyFill="1"/>
    <xf numFmtId="0" fontId="0" fillId="4" borderId="0" xfId="0" applyFill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5" borderId="0" xfId="0" applyFont="1" applyFill="1"/>
    <xf numFmtId="0" fontId="3" fillId="0" borderId="0" xfId="0" applyFont="1" applyAlignment="1">
      <alignment horizontal="center"/>
    </xf>
    <xf numFmtId="0" fontId="3" fillId="5" borderId="1" xfId="0" applyFont="1" applyFill="1" applyBorder="1"/>
    <xf numFmtId="2" fontId="3" fillId="5" borderId="1" xfId="0" applyNumberFormat="1" applyFont="1" applyFill="1" applyBorder="1"/>
    <xf numFmtId="1" fontId="3" fillId="5" borderId="1" xfId="0" applyNumberFormat="1" applyFont="1" applyFill="1" applyBorder="1"/>
    <xf numFmtId="0" fontId="3" fillId="6" borderId="0" xfId="0" applyFont="1" applyFill="1"/>
    <xf numFmtId="0" fontId="3" fillId="6" borderId="1" xfId="0" applyFont="1" applyFill="1" applyBorder="1"/>
    <xf numFmtId="0" fontId="3" fillId="3" borderId="1" xfId="0" applyFont="1" applyFill="1" applyBorder="1"/>
    <xf numFmtId="2" fontId="3" fillId="5" borderId="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3" fillId="8" borderId="1" xfId="0" applyFont="1" applyFill="1" applyBorder="1" applyAlignment="1">
      <alignment horizontal="left"/>
    </xf>
    <xf numFmtId="0" fontId="0" fillId="0" borderId="1" xfId="0" applyBorder="1"/>
    <xf numFmtId="0" fontId="3" fillId="0" borderId="0" xfId="0" applyFont="1" applyBorder="1" applyAlignment="1">
      <alignment horizontal="center"/>
    </xf>
    <xf numFmtId="2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0" fontId="0" fillId="9" borderId="1" xfId="0" applyFill="1" applyBorder="1"/>
    <xf numFmtId="2" fontId="3" fillId="10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0" borderId="0" xfId="0" applyFont="1" applyBorder="1"/>
    <xf numFmtId="0" fontId="0" fillId="10" borderId="0" xfId="0" applyFill="1" applyBorder="1"/>
    <xf numFmtId="0" fontId="0" fillId="9" borderId="0" xfId="0" applyFill="1" applyBorder="1"/>
    <xf numFmtId="164" fontId="0" fillId="10" borderId="1" xfId="0" applyNumberForma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/>
    <xf numFmtId="0" fontId="2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3" fontId="4" fillId="0" borderId="6" xfId="0" applyNumberFormat="1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3" fontId="4" fillId="0" borderId="15" xfId="0" applyNumberFormat="1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6.bin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sheetViews>
    <sheetView tabSelected="1" topLeftCell="A55" zoomScale="75" zoomScaleNormal="75" workbookViewId="0">
      <selection activeCell="K80" sqref="K80"/>
    </sheetView>
  </sheetViews>
  <sheetFormatPr defaultRowHeight="15"/>
  <cols>
    <col min="2" max="2" width="18.85546875" customWidth="1"/>
    <col min="3" max="3" width="13" customWidth="1"/>
    <col min="4" max="4" width="10.28515625" customWidth="1"/>
    <col min="5" max="5" width="11" customWidth="1"/>
    <col min="6" max="6" width="10.28515625" customWidth="1"/>
    <col min="7" max="7" width="10.7109375" customWidth="1"/>
    <col min="8" max="8" width="10.42578125" customWidth="1"/>
    <col min="9" max="9" width="11.42578125" customWidth="1"/>
    <col min="10" max="10" width="11.140625" customWidth="1"/>
    <col min="11" max="11" width="10.28515625" customWidth="1"/>
    <col min="12" max="13" width="10.5703125" customWidth="1"/>
    <col min="19" max="19" width="9.140625" customWidth="1"/>
  </cols>
  <sheetData>
    <row r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>
      <c r="A2" s="8"/>
      <c r="B2" s="9" t="s">
        <v>0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1"/>
      <c r="N2" s="8"/>
    </row>
    <row r="3" spans="1:14" ht="33.75" customHeight="1">
      <c r="A3" s="8"/>
      <c r="B3" s="45" t="s">
        <v>13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8"/>
    </row>
    <row r="4" spans="1:14">
      <c r="A4" s="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8"/>
    </row>
    <row r="5" spans="1:14" ht="19.5" customHeight="1">
      <c r="A5" s="8"/>
      <c r="B5" s="12" t="s">
        <v>20</v>
      </c>
      <c r="C5" s="13" t="s">
        <v>6</v>
      </c>
      <c r="D5" s="14">
        <v>1</v>
      </c>
      <c r="E5" s="14">
        <v>2</v>
      </c>
      <c r="F5" s="14">
        <v>3</v>
      </c>
      <c r="G5" s="14">
        <v>4</v>
      </c>
      <c r="H5" s="14">
        <v>5</v>
      </c>
      <c r="I5" s="14">
        <v>6</v>
      </c>
      <c r="J5" s="14">
        <v>7</v>
      </c>
      <c r="K5" s="14">
        <v>8</v>
      </c>
      <c r="L5" s="14">
        <v>9</v>
      </c>
      <c r="M5" s="14">
        <v>10</v>
      </c>
      <c r="N5" s="8"/>
    </row>
    <row r="6" spans="1:14" ht="19.5" customHeight="1">
      <c r="A6" s="8"/>
      <c r="B6" s="4" t="s">
        <v>2</v>
      </c>
      <c r="C6" s="5">
        <f>450</f>
        <v>450</v>
      </c>
      <c r="D6" s="6">
        <v>280</v>
      </c>
      <c r="E6" s="6">
        <v>560</v>
      </c>
      <c r="F6" s="6">
        <v>480</v>
      </c>
      <c r="G6" s="6">
        <v>820</v>
      </c>
      <c r="H6" s="6">
        <v>1020</v>
      </c>
      <c r="I6" s="6">
        <v>620</v>
      </c>
      <c r="J6" s="6">
        <v>560</v>
      </c>
      <c r="K6" s="6">
        <v>350</v>
      </c>
      <c r="L6" s="6">
        <v>650</v>
      </c>
      <c r="M6" s="6">
        <v>520</v>
      </c>
      <c r="N6" s="8"/>
    </row>
    <row r="7" spans="1:14">
      <c r="A7" s="8"/>
      <c r="B7" s="4" t="s">
        <v>1</v>
      </c>
      <c r="C7" s="5" t="s">
        <v>3</v>
      </c>
      <c r="D7" s="5" t="s">
        <v>42</v>
      </c>
      <c r="E7" s="5" t="s">
        <v>44</v>
      </c>
      <c r="F7" s="5" t="s">
        <v>46</v>
      </c>
      <c r="G7" s="5" t="s">
        <v>48</v>
      </c>
      <c r="H7" s="5" t="s">
        <v>49</v>
      </c>
      <c r="I7" s="5" t="s">
        <v>3</v>
      </c>
      <c r="J7" s="5" t="s">
        <v>50</v>
      </c>
      <c r="K7" s="5" t="s">
        <v>52</v>
      </c>
      <c r="L7" s="5" t="s">
        <v>53</v>
      </c>
      <c r="M7" s="5" t="s">
        <v>54</v>
      </c>
      <c r="N7" s="8"/>
    </row>
    <row r="8" spans="1:14">
      <c r="A8" s="8"/>
      <c r="B8" s="4" t="s">
        <v>8</v>
      </c>
      <c r="C8" s="5">
        <v>5700</v>
      </c>
      <c r="D8" s="6">
        <v>2990</v>
      </c>
      <c r="E8" s="6">
        <v>6930</v>
      </c>
      <c r="F8" s="6">
        <v>5080</v>
      </c>
      <c r="G8" s="6">
        <v>8474</v>
      </c>
      <c r="H8" s="6">
        <v>9600</v>
      </c>
      <c r="I8" s="5">
        <v>5700</v>
      </c>
      <c r="J8" s="6">
        <v>2200</v>
      </c>
      <c r="K8" s="6">
        <v>3320</v>
      </c>
      <c r="L8" s="6">
        <v>6300</v>
      </c>
      <c r="M8" s="6">
        <v>3480</v>
      </c>
      <c r="N8" s="8"/>
    </row>
    <row r="9" spans="1:14" ht="30">
      <c r="A9" s="8"/>
      <c r="B9" s="7" t="s">
        <v>55</v>
      </c>
      <c r="C9" s="5">
        <v>2</v>
      </c>
      <c r="D9" s="5">
        <v>1</v>
      </c>
      <c r="E9" s="5">
        <v>2</v>
      </c>
      <c r="F9" s="5">
        <v>1</v>
      </c>
      <c r="G9" s="5">
        <v>2</v>
      </c>
      <c r="H9" s="5">
        <v>2</v>
      </c>
      <c r="I9" s="5">
        <v>2</v>
      </c>
      <c r="J9" s="5">
        <v>1</v>
      </c>
      <c r="K9" s="5">
        <v>2</v>
      </c>
      <c r="L9" s="5">
        <v>1</v>
      </c>
      <c r="M9" s="5">
        <v>1</v>
      </c>
      <c r="N9" s="8"/>
    </row>
    <row r="10" spans="1:14">
      <c r="A10" s="8"/>
      <c r="B10" s="4" t="s">
        <v>4</v>
      </c>
      <c r="C10" s="5" t="s">
        <v>5</v>
      </c>
      <c r="D10" s="6" t="s">
        <v>43</v>
      </c>
      <c r="E10" s="6" t="s">
        <v>45</v>
      </c>
      <c r="F10" s="6" t="s">
        <v>47</v>
      </c>
      <c r="G10" s="6" t="s">
        <v>47</v>
      </c>
      <c r="H10" s="6" t="s">
        <v>47</v>
      </c>
      <c r="I10" s="6" t="s">
        <v>43</v>
      </c>
      <c r="J10" s="6" t="s">
        <v>51</v>
      </c>
      <c r="K10" s="6" t="s">
        <v>51</v>
      </c>
      <c r="L10" s="6" t="s">
        <v>47</v>
      </c>
      <c r="M10" s="6" t="s">
        <v>45</v>
      </c>
      <c r="N10" s="8"/>
    </row>
    <row r="11" spans="1:14">
      <c r="A11" s="8"/>
      <c r="B11" s="4" t="s">
        <v>7</v>
      </c>
      <c r="C11" s="5">
        <v>1</v>
      </c>
      <c r="D11" s="6">
        <v>1.6</v>
      </c>
      <c r="E11" s="6">
        <v>2.5</v>
      </c>
      <c r="F11" s="6">
        <v>3.3</v>
      </c>
      <c r="G11" s="6">
        <v>3.3</v>
      </c>
      <c r="H11" s="6">
        <v>3.3</v>
      </c>
      <c r="I11" s="6">
        <v>1.6</v>
      </c>
      <c r="J11" s="6">
        <v>1.1000000000000001</v>
      </c>
      <c r="K11" s="6">
        <v>1.1000000000000001</v>
      </c>
      <c r="L11" s="6">
        <v>3.3</v>
      </c>
      <c r="M11" s="6">
        <v>2.5</v>
      </c>
      <c r="N11" s="8"/>
    </row>
    <row r="12" spans="1:14">
      <c r="A12" s="8"/>
      <c r="B12" s="4" t="s">
        <v>9</v>
      </c>
      <c r="C12" s="5">
        <v>509</v>
      </c>
      <c r="D12" s="5">
        <v>618</v>
      </c>
      <c r="E12" s="5">
        <v>1140</v>
      </c>
      <c r="F12" s="5">
        <v>980</v>
      </c>
      <c r="G12" s="5">
        <v>980</v>
      </c>
      <c r="H12" s="5">
        <v>980</v>
      </c>
      <c r="I12" s="5">
        <v>618</v>
      </c>
      <c r="J12" s="5">
        <v>598</v>
      </c>
      <c r="K12" s="5">
        <v>598</v>
      </c>
      <c r="L12" s="5">
        <v>980</v>
      </c>
      <c r="M12" s="5">
        <v>1140</v>
      </c>
      <c r="N12" s="8"/>
    </row>
    <row r="13" spans="1:14" ht="30">
      <c r="A13" s="8"/>
      <c r="B13" s="7" t="s">
        <v>56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8"/>
    </row>
    <row r="14" spans="1:14">
      <c r="A14" s="8"/>
      <c r="B14" s="4" t="s">
        <v>10</v>
      </c>
      <c r="C14" s="6">
        <v>1568</v>
      </c>
      <c r="D14" s="5">
        <v>1568</v>
      </c>
      <c r="E14" s="5">
        <v>1764</v>
      </c>
      <c r="F14" s="5">
        <v>1568</v>
      </c>
      <c r="G14" s="5">
        <v>1764</v>
      </c>
      <c r="H14" s="5">
        <v>1764</v>
      </c>
      <c r="I14" s="5">
        <v>1568</v>
      </c>
      <c r="J14" s="5">
        <v>1568</v>
      </c>
      <c r="K14" s="5">
        <v>1568</v>
      </c>
      <c r="L14" s="5">
        <v>1764</v>
      </c>
      <c r="M14" s="5">
        <v>1764</v>
      </c>
      <c r="N14" s="8"/>
    </row>
    <row r="15" spans="1:14">
      <c r="A15" s="8"/>
      <c r="B15" s="4" t="s">
        <v>11</v>
      </c>
      <c r="C15" s="6">
        <v>7.5</v>
      </c>
      <c r="D15" s="5">
        <v>7.5</v>
      </c>
      <c r="E15" s="5">
        <v>7.5</v>
      </c>
      <c r="F15" s="5">
        <v>7.5</v>
      </c>
      <c r="G15" s="5">
        <v>10</v>
      </c>
      <c r="H15" s="5">
        <v>10</v>
      </c>
      <c r="I15" s="5">
        <v>10</v>
      </c>
      <c r="J15" s="5">
        <v>7.5</v>
      </c>
      <c r="K15" s="5">
        <v>7.5</v>
      </c>
      <c r="L15" s="5">
        <v>10</v>
      </c>
      <c r="M15" s="5">
        <v>7.5</v>
      </c>
      <c r="N15" s="8"/>
    </row>
    <row r="16" spans="1:14">
      <c r="A16" s="8"/>
      <c r="B16" s="4" t="s">
        <v>14</v>
      </c>
      <c r="C16" s="6">
        <v>1200</v>
      </c>
      <c r="D16" s="6">
        <v>2000</v>
      </c>
      <c r="E16" s="6">
        <v>3000</v>
      </c>
      <c r="F16" s="6">
        <v>3200</v>
      </c>
      <c r="G16" s="6">
        <v>3200</v>
      </c>
      <c r="H16" s="6">
        <v>3200</v>
      </c>
      <c r="I16" s="6">
        <v>2000</v>
      </c>
      <c r="J16" s="6">
        <v>1300</v>
      </c>
      <c r="K16" s="6">
        <v>1300</v>
      </c>
      <c r="L16" s="6">
        <v>3200</v>
      </c>
      <c r="M16" s="6">
        <v>3000</v>
      </c>
      <c r="N16" s="8"/>
    </row>
    <row r="17" spans="1:14">
      <c r="A17" s="8"/>
      <c r="B17" s="4" t="s">
        <v>15</v>
      </c>
      <c r="C17" s="6">
        <v>2200</v>
      </c>
      <c r="D17" s="6">
        <v>2400</v>
      </c>
      <c r="E17" s="6">
        <v>4200</v>
      </c>
      <c r="F17" s="6">
        <v>4800</v>
      </c>
      <c r="G17" s="6">
        <v>4800</v>
      </c>
      <c r="H17" s="6">
        <v>4800</v>
      </c>
      <c r="I17" s="6">
        <v>2400</v>
      </c>
      <c r="J17" s="6">
        <v>2400</v>
      </c>
      <c r="K17" s="6">
        <v>2400</v>
      </c>
      <c r="L17" s="6">
        <v>4800</v>
      </c>
      <c r="M17" s="6">
        <v>4200</v>
      </c>
      <c r="N17" s="8"/>
    </row>
    <row r="18" spans="1:14">
      <c r="A18" s="8"/>
      <c r="B18" s="4" t="s">
        <v>12</v>
      </c>
      <c r="C18" s="6">
        <v>9400</v>
      </c>
      <c r="D18" s="6">
        <v>9400</v>
      </c>
      <c r="E18" s="6">
        <v>9400</v>
      </c>
      <c r="F18" s="6">
        <v>9400</v>
      </c>
      <c r="G18" s="6">
        <v>9400</v>
      </c>
      <c r="H18" s="6">
        <v>9400</v>
      </c>
      <c r="I18" s="6">
        <v>9400</v>
      </c>
      <c r="J18" s="6">
        <v>9400</v>
      </c>
      <c r="K18" s="6">
        <v>9400</v>
      </c>
      <c r="L18" s="6">
        <v>9400</v>
      </c>
      <c r="M18" s="6">
        <v>9400</v>
      </c>
      <c r="N18" s="8"/>
    </row>
    <row r="19" spans="1:14">
      <c r="A19" s="8"/>
      <c r="B19" s="15" t="s">
        <v>16</v>
      </c>
      <c r="C19" s="18">
        <f>C9*C17</f>
        <v>4400</v>
      </c>
      <c r="D19" s="4"/>
      <c r="E19" s="4"/>
      <c r="F19" s="4"/>
      <c r="G19" s="4"/>
      <c r="H19" s="4"/>
      <c r="I19" s="4"/>
      <c r="J19" s="4"/>
      <c r="K19" s="4"/>
      <c r="L19" s="4"/>
      <c r="M19" s="28"/>
      <c r="N19" s="8"/>
    </row>
    <row r="20" spans="1:14">
      <c r="A20" s="8"/>
      <c r="B20" s="15" t="s">
        <v>18</v>
      </c>
      <c r="C20" s="18">
        <f>C8+(C9*C12)</f>
        <v>6718</v>
      </c>
      <c r="D20" s="1"/>
      <c r="E20" s="16"/>
      <c r="F20" s="3" t="s">
        <v>22</v>
      </c>
      <c r="G20" s="3"/>
      <c r="H20" s="1"/>
      <c r="I20" s="1"/>
      <c r="J20" s="1"/>
      <c r="K20" s="1"/>
      <c r="L20" s="1"/>
      <c r="N20" s="8"/>
    </row>
    <row r="21" spans="1:14" ht="19.5" customHeight="1">
      <c r="A21" s="8"/>
      <c r="B21" s="15" t="s">
        <v>17</v>
      </c>
      <c r="C21" s="18">
        <f>C19+C20</f>
        <v>11118</v>
      </c>
      <c r="D21" s="1"/>
      <c r="E21" s="1"/>
      <c r="F21" s="1"/>
      <c r="G21" s="1"/>
      <c r="H21" s="1"/>
      <c r="I21" s="1"/>
      <c r="J21" s="1"/>
      <c r="K21" s="1"/>
      <c r="L21" s="1"/>
      <c r="N21" s="8"/>
    </row>
    <row r="22" spans="1:14" ht="19.5" customHeight="1">
      <c r="A22" s="8"/>
      <c r="B22" s="15" t="s">
        <v>21</v>
      </c>
      <c r="C22" s="19">
        <f>((C19+C20)/((C14*POWER(10,6))/(9.81*C15*C18)-C6))</f>
        <v>6.1182372062204324</v>
      </c>
      <c r="D22" s="1"/>
      <c r="E22" s="21"/>
      <c r="F22" s="1" t="s">
        <v>28</v>
      </c>
      <c r="G22" s="1"/>
      <c r="H22" s="1"/>
      <c r="I22" s="1"/>
      <c r="J22" s="1"/>
      <c r="K22" s="1"/>
      <c r="L22" s="1"/>
      <c r="N22" s="8"/>
    </row>
    <row r="23" spans="1:14">
      <c r="A23" s="8"/>
      <c r="B23" s="15" t="s">
        <v>25</v>
      </c>
      <c r="C23" s="20">
        <f>C22*1000</f>
        <v>6118.2372062204322</v>
      </c>
      <c r="D23" s="1"/>
      <c r="E23" s="1"/>
      <c r="F23" s="1"/>
      <c r="G23" s="1"/>
      <c r="H23" s="1"/>
      <c r="I23" s="1"/>
      <c r="J23" s="1"/>
      <c r="K23" s="1"/>
      <c r="L23" s="1"/>
      <c r="N23" s="8"/>
    </row>
    <row r="24" spans="1:14">
      <c r="A24" s="8"/>
      <c r="B24" s="15" t="s">
        <v>26</v>
      </c>
      <c r="C24" s="22">
        <v>7.3970000000000002</v>
      </c>
      <c r="D24" s="42" t="s">
        <v>27</v>
      </c>
      <c r="E24" s="42"/>
      <c r="F24" s="1"/>
      <c r="G24" s="1"/>
      <c r="H24" s="1"/>
      <c r="I24" s="1"/>
      <c r="J24" s="1"/>
      <c r="K24" s="1"/>
      <c r="L24" s="1"/>
      <c r="N24" s="8"/>
    </row>
    <row r="25" spans="1:14">
      <c r="A25" s="8"/>
      <c r="B25" s="15" t="s">
        <v>29</v>
      </c>
      <c r="C25" s="22">
        <v>1175000</v>
      </c>
      <c r="D25" s="42" t="s">
        <v>27</v>
      </c>
      <c r="E25" s="42"/>
      <c r="F25" s="1"/>
      <c r="G25" s="1"/>
      <c r="H25" s="1"/>
      <c r="I25" s="1"/>
      <c r="J25" s="1"/>
      <c r="K25" s="1"/>
      <c r="L25" s="1"/>
      <c r="N25" s="8"/>
    </row>
    <row r="26" spans="1:14" ht="15.75">
      <c r="A26" s="8"/>
      <c r="B26" s="23" t="s">
        <v>11</v>
      </c>
      <c r="C26" s="24">
        <f>(C25)/(9.81*(C19+C20+(C24*C6)))</f>
        <v>8.2909005923029966</v>
      </c>
      <c r="D26" s="43" t="s">
        <v>32</v>
      </c>
      <c r="E26" s="44"/>
      <c r="F26" s="44"/>
      <c r="G26" s="1"/>
      <c r="H26" s="1"/>
      <c r="I26" s="1"/>
      <c r="J26" s="1"/>
      <c r="K26" s="1"/>
      <c r="L26" s="1"/>
      <c r="N26" s="8"/>
    </row>
    <row r="27" spans="1:14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N27" s="8"/>
    </row>
    <row r="28" spans="1:14" ht="18.75">
      <c r="A28" s="8"/>
      <c r="B28" s="2" t="s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  <c r="N28" s="8"/>
    </row>
    <row r="29" spans="1:14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8"/>
    </row>
    <row r="30" spans="1:14">
      <c r="A30" s="8"/>
      <c r="B30" s="1"/>
      <c r="D30" s="1"/>
      <c r="E30" s="1"/>
      <c r="F30" s="1"/>
      <c r="G30" s="1"/>
      <c r="H30" s="1"/>
      <c r="I30" s="1"/>
      <c r="J30" s="1"/>
      <c r="K30" s="1"/>
      <c r="L30" s="1"/>
      <c r="N30" s="8"/>
    </row>
    <row r="31" spans="1:14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8"/>
    </row>
    <row r="32" spans="1:14">
      <c r="A32" s="8"/>
      <c r="N32" s="8"/>
    </row>
    <row r="33" spans="1:14" ht="18.75">
      <c r="A33" s="8"/>
      <c r="C33" s="41" t="s">
        <v>23</v>
      </c>
      <c r="D33" s="41"/>
      <c r="E33" s="41"/>
      <c r="F33" s="41"/>
      <c r="G33" s="41"/>
      <c r="H33" s="41"/>
      <c r="I33" s="41"/>
      <c r="J33" s="41"/>
      <c r="N33" s="8"/>
    </row>
    <row r="34" spans="1:14" ht="21">
      <c r="A34" s="8"/>
      <c r="B34" s="47" t="s">
        <v>24</v>
      </c>
      <c r="C34" s="47"/>
      <c r="D34" s="47"/>
      <c r="N34" s="8"/>
    </row>
    <row r="35" spans="1:14" ht="15.75" customHeight="1">
      <c r="A35" s="8"/>
      <c r="N35" s="8"/>
    </row>
    <row r="36" spans="1:14" ht="39" customHeight="1">
      <c r="A36" s="8"/>
      <c r="B36" s="40" t="s">
        <v>30</v>
      </c>
      <c r="C36" s="40"/>
      <c r="D36" s="40"/>
      <c r="E36" s="40"/>
      <c r="F36" s="40"/>
      <c r="G36" s="40"/>
      <c r="H36" s="40"/>
      <c r="I36" s="40"/>
      <c r="J36" s="40"/>
      <c r="N36" s="8"/>
    </row>
    <row r="37" spans="1:14">
      <c r="A37" s="8"/>
      <c r="N37" s="8"/>
    </row>
    <row r="38" spans="1:14" ht="19.5" customHeight="1">
      <c r="A38" s="8"/>
      <c r="B38" s="39" t="s">
        <v>31</v>
      </c>
      <c r="C38" s="39"/>
      <c r="N38" s="8"/>
    </row>
    <row r="39" spans="1:14" ht="19.5" customHeight="1">
      <c r="A39" s="8"/>
      <c r="N39" s="8"/>
    </row>
    <row r="40" spans="1:14">
      <c r="A40" s="8"/>
      <c r="N40" s="8"/>
    </row>
    <row r="41" spans="1:14" ht="18.75">
      <c r="A41" s="8"/>
      <c r="B41" s="39" t="s">
        <v>32</v>
      </c>
      <c r="C41" s="39"/>
      <c r="N41" s="8"/>
    </row>
    <row r="42" spans="1:14" ht="37.5" customHeight="1">
      <c r="A42" s="8"/>
      <c r="B42" s="40" t="s">
        <v>33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N42" s="8"/>
    </row>
    <row r="43" spans="1:1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57" customHeight="1">
      <c r="A44" s="8"/>
      <c r="B44" s="46" t="s">
        <v>34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8"/>
    </row>
    <row r="45" spans="1:14" ht="46.5" customHeight="1">
      <c r="A45" s="8"/>
      <c r="B45" s="40" t="s">
        <v>35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8"/>
    </row>
    <row r="46" spans="1:14">
      <c r="A46" s="8"/>
      <c r="B46" s="12" t="s">
        <v>20</v>
      </c>
      <c r="C46" s="13" t="s">
        <v>6</v>
      </c>
      <c r="D46" s="14">
        <v>1</v>
      </c>
      <c r="E46" s="14">
        <v>2</v>
      </c>
      <c r="F46" s="14">
        <v>3</v>
      </c>
      <c r="G46" s="14">
        <v>4</v>
      </c>
      <c r="H46" s="14">
        <v>5</v>
      </c>
      <c r="I46" s="14">
        <v>6</v>
      </c>
      <c r="J46" s="14">
        <v>7</v>
      </c>
      <c r="K46" s="14">
        <v>8</v>
      </c>
      <c r="L46" s="14">
        <v>9</v>
      </c>
      <c r="M46" s="14">
        <v>10</v>
      </c>
      <c r="N46" s="8"/>
    </row>
    <row r="47" spans="1:14">
      <c r="A47" s="8"/>
      <c r="B47" s="4" t="s">
        <v>2</v>
      </c>
      <c r="C47" s="5">
        <v>520</v>
      </c>
      <c r="D47" s="6">
        <v>620</v>
      </c>
      <c r="E47" s="6">
        <v>480</v>
      </c>
      <c r="F47" s="6">
        <v>520</v>
      </c>
      <c r="G47" s="6">
        <v>360</v>
      </c>
      <c r="H47" s="6">
        <v>460</v>
      </c>
      <c r="I47" s="6">
        <v>520</v>
      </c>
      <c r="J47" s="6">
        <v>600</v>
      </c>
      <c r="K47" s="6">
        <v>440</v>
      </c>
      <c r="L47" s="6">
        <v>280</v>
      </c>
      <c r="M47" s="6">
        <v>450</v>
      </c>
      <c r="N47" s="8"/>
    </row>
    <row r="48" spans="1:14">
      <c r="A48" s="8"/>
      <c r="B48" s="4" t="s">
        <v>36</v>
      </c>
      <c r="C48" s="5" t="s">
        <v>57</v>
      </c>
      <c r="D48" s="5" t="s">
        <v>58</v>
      </c>
      <c r="E48" s="5" t="s">
        <v>59</v>
      </c>
      <c r="F48" s="5" t="s">
        <v>60</v>
      </c>
      <c r="G48" s="5" t="s">
        <v>61</v>
      </c>
      <c r="H48" s="5" t="s">
        <v>64</v>
      </c>
      <c r="I48" s="5" t="s">
        <v>63</v>
      </c>
      <c r="J48" s="5" t="s">
        <v>66</v>
      </c>
      <c r="K48" s="5" t="s">
        <v>62</v>
      </c>
      <c r="L48" s="5" t="s">
        <v>65</v>
      </c>
      <c r="M48" s="5" t="s">
        <v>67</v>
      </c>
      <c r="N48" s="8"/>
    </row>
    <row r="49" spans="1:14">
      <c r="A49" s="8"/>
      <c r="B49" s="27" t="s">
        <v>16</v>
      </c>
      <c r="C49" s="5">
        <v>8500</v>
      </c>
      <c r="D49" s="6">
        <v>8500</v>
      </c>
      <c r="E49" s="6">
        <v>13600</v>
      </c>
      <c r="F49" s="6">
        <v>13600</v>
      </c>
      <c r="G49" s="6">
        <v>15000</v>
      </c>
      <c r="H49" s="6">
        <v>13000</v>
      </c>
      <c r="I49" s="6">
        <v>9300</v>
      </c>
      <c r="J49" s="6">
        <v>17500</v>
      </c>
      <c r="K49" s="6">
        <v>9300</v>
      </c>
      <c r="L49" s="6">
        <v>9300</v>
      </c>
      <c r="M49" s="6">
        <v>9300</v>
      </c>
      <c r="N49" s="8"/>
    </row>
    <row r="50" spans="1:14">
      <c r="A50" s="8"/>
      <c r="B50" s="27" t="s">
        <v>18</v>
      </c>
      <c r="C50" s="5">
        <v>8460</v>
      </c>
      <c r="D50" s="6">
        <v>13400</v>
      </c>
      <c r="E50" s="6">
        <v>9840</v>
      </c>
      <c r="F50" s="6">
        <v>14400</v>
      </c>
      <c r="G50" s="6">
        <v>11300</v>
      </c>
      <c r="H50" s="6">
        <v>10800</v>
      </c>
      <c r="I50" s="6">
        <v>8620</v>
      </c>
      <c r="J50" s="6">
        <v>11900</v>
      </c>
      <c r="K50" s="6">
        <v>8900</v>
      </c>
      <c r="L50" s="6">
        <v>8620</v>
      </c>
      <c r="M50" s="6">
        <v>13900</v>
      </c>
      <c r="N50" s="8"/>
    </row>
    <row r="51" spans="1:14">
      <c r="A51" s="8"/>
      <c r="B51" s="4" t="s">
        <v>10</v>
      </c>
      <c r="C51" s="6">
        <v>1568</v>
      </c>
      <c r="D51" s="6">
        <v>1862</v>
      </c>
      <c r="E51" s="6">
        <v>1764</v>
      </c>
      <c r="F51" s="6">
        <v>1764</v>
      </c>
      <c r="G51" s="6">
        <v>1568</v>
      </c>
      <c r="H51" s="6">
        <v>1764</v>
      </c>
      <c r="I51" s="6">
        <v>1862</v>
      </c>
      <c r="J51" s="6">
        <v>1862</v>
      </c>
      <c r="K51" s="6">
        <v>1568</v>
      </c>
      <c r="L51" s="6">
        <v>1568</v>
      </c>
      <c r="M51" s="6">
        <v>1568</v>
      </c>
      <c r="N51" s="8"/>
    </row>
    <row r="52" spans="1:14">
      <c r="A52" s="8"/>
      <c r="B52" s="4" t="s">
        <v>11</v>
      </c>
      <c r="C52" s="6">
        <v>6.5</v>
      </c>
      <c r="D52" s="6">
        <v>8.5</v>
      </c>
      <c r="E52" s="6">
        <v>6.5</v>
      </c>
      <c r="F52" s="6">
        <v>6.5</v>
      </c>
      <c r="G52" s="6">
        <v>6.5</v>
      </c>
      <c r="H52" s="6">
        <v>6.5</v>
      </c>
      <c r="I52" s="6">
        <v>6.5</v>
      </c>
      <c r="J52" s="6">
        <v>8.5</v>
      </c>
      <c r="K52" s="6">
        <v>6.5</v>
      </c>
      <c r="L52" s="6">
        <v>6.5</v>
      </c>
      <c r="M52" s="6">
        <v>6.5</v>
      </c>
      <c r="N52" s="8"/>
    </row>
    <row r="53" spans="1:14">
      <c r="A53" s="8"/>
      <c r="B53" s="4" t="s">
        <v>14</v>
      </c>
      <c r="C53" s="6">
        <v>1200</v>
      </c>
      <c r="D53" s="6">
        <v>1200</v>
      </c>
      <c r="E53" s="6">
        <v>1200</v>
      </c>
      <c r="F53" s="6">
        <v>1200</v>
      </c>
      <c r="G53" s="6">
        <v>1200</v>
      </c>
      <c r="H53" s="6">
        <v>1200</v>
      </c>
      <c r="I53" s="6">
        <v>1200</v>
      </c>
      <c r="J53" s="6">
        <v>1200</v>
      </c>
      <c r="K53" s="6">
        <v>1200</v>
      </c>
      <c r="L53" s="6">
        <v>1200</v>
      </c>
      <c r="M53" s="6">
        <v>1200</v>
      </c>
      <c r="N53" s="8"/>
    </row>
    <row r="54" spans="1:14">
      <c r="A54" s="8"/>
      <c r="B54" s="4" t="s">
        <v>15</v>
      </c>
      <c r="C54" s="6">
        <v>2200</v>
      </c>
      <c r="D54" s="6">
        <v>2200</v>
      </c>
      <c r="E54" s="6">
        <v>2200</v>
      </c>
      <c r="F54" s="6">
        <v>2200</v>
      </c>
      <c r="G54" s="6">
        <v>2200</v>
      </c>
      <c r="H54" s="6">
        <v>2200</v>
      </c>
      <c r="I54" s="6">
        <v>2200</v>
      </c>
      <c r="J54" s="6">
        <v>2200</v>
      </c>
      <c r="K54" s="6">
        <v>2200</v>
      </c>
      <c r="L54" s="6">
        <v>2200</v>
      </c>
      <c r="M54" s="6">
        <v>2200</v>
      </c>
      <c r="N54" s="8"/>
    </row>
    <row r="55" spans="1:14">
      <c r="A55" s="8"/>
      <c r="B55" s="4" t="s">
        <v>12</v>
      </c>
      <c r="C55" s="6">
        <v>9400</v>
      </c>
      <c r="D55" s="6">
        <v>9400</v>
      </c>
      <c r="E55" s="6">
        <v>9400</v>
      </c>
      <c r="F55" s="6">
        <v>9400</v>
      </c>
      <c r="G55" s="6">
        <v>9400</v>
      </c>
      <c r="H55" s="6">
        <v>9400</v>
      </c>
      <c r="I55" s="6">
        <v>9400</v>
      </c>
      <c r="J55" s="6">
        <v>9400</v>
      </c>
      <c r="K55" s="6">
        <v>9400</v>
      </c>
      <c r="L55" s="6">
        <v>9400</v>
      </c>
      <c r="M55" s="6">
        <v>9400</v>
      </c>
      <c r="N55" s="8"/>
    </row>
    <row r="56" spans="1:14">
      <c r="A56" s="8"/>
      <c r="B56" s="4" t="s">
        <v>39</v>
      </c>
      <c r="C56" s="31">
        <v>11.5</v>
      </c>
      <c r="D56" s="42" t="s">
        <v>27</v>
      </c>
      <c r="E56" s="42"/>
      <c r="F56" s="29"/>
      <c r="G56" s="29"/>
      <c r="H56" s="29"/>
      <c r="I56" s="29"/>
      <c r="J56" s="29"/>
      <c r="K56" s="29"/>
      <c r="L56" s="29"/>
      <c r="M56" s="29"/>
      <c r="N56" s="8"/>
    </row>
    <row r="57" spans="1:14">
      <c r="A57" s="8"/>
      <c r="B57" s="4" t="s">
        <v>21</v>
      </c>
      <c r="C57" s="33">
        <f>((C49+C50)/(((C51*POWER(10,6))/(9.81*C52*C55)-(C59*C47))))</f>
        <v>8.4194686353246642</v>
      </c>
      <c r="D57" s="17"/>
      <c r="E57" s="17"/>
      <c r="F57" s="29"/>
      <c r="G57" s="16"/>
      <c r="H57" s="3" t="s">
        <v>22</v>
      </c>
      <c r="I57" s="3"/>
      <c r="J57" s="29"/>
      <c r="K57" s="29"/>
      <c r="L57" s="29"/>
      <c r="M57" s="29"/>
      <c r="N57" s="8"/>
    </row>
    <row r="58" spans="1:14">
      <c r="A58" s="8"/>
      <c r="B58" s="4" t="s">
        <v>21</v>
      </c>
      <c r="C58" s="32">
        <v>9.94</v>
      </c>
      <c r="D58" s="42" t="s">
        <v>27</v>
      </c>
      <c r="E58" s="42"/>
      <c r="G58" s="1"/>
      <c r="H58" s="1"/>
      <c r="I58" s="1"/>
      <c r="N58" s="8"/>
    </row>
    <row r="59" spans="1:14">
      <c r="A59" s="8"/>
      <c r="B59" s="28"/>
      <c r="C59" s="30">
        <f>C56/C58</f>
        <v>1.1569416498993965</v>
      </c>
      <c r="G59" s="21"/>
      <c r="H59" s="1" t="s">
        <v>28</v>
      </c>
      <c r="I59" s="1"/>
      <c r="N59" s="8"/>
    </row>
    <row r="60" spans="1:14" ht="15.75">
      <c r="A60" s="8"/>
      <c r="B60" s="4" t="s">
        <v>11</v>
      </c>
      <c r="C60" s="38">
        <f>(C61/(9.81*(C49+C50+(C56*C47))))</f>
        <v>6.9987122369484007</v>
      </c>
      <c r="D60" s="43" t="s">
        <v>32</v>
      </c>
      <c r="E60" s="44"/>
      <c r="F60" s="44"/>
      <c r="N60" s="8"/>
    </row>
    <row r="61" spans="1:14">
      <c r="A61" s="8"/>
      <c r="B61" s="15" t="s">
        <v>29</v>
      </c>
      <c r="C61" s="37">
        <v>1575000</v>
      </c>
      <c r="N61" s="8"/>
    </row>
    <row r="62" spans="1:14">
      <c r="A62" s="8"/>
      <c r="B62" s="35"/>
      <c r="C62" s="36"/>
      <c r="N62" s="8"/>
    </row>
    <row r="63" spans="1:14" ht="18.75">
      <c r="A63" s="8"/>
      <c r="B63" s="26" t="s">
        <v>37</v>
      </c>
      <c r="N63" s="8"/>
    </row>
    <row r="64" spans="1:14" ht="27.75" customHeight="1">
      <c r="A64" s="8"/>
      <c r="B64" s="41" t="s">
        <v>38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N64" s="8"/>
    </row>
    <row r="65" spans="1:14" ht="18.75" customHeight="1">
      <c r="A65" s="8"/>
      <c r="N65" s="8"/>
    </row>
    <row r="66" spans="1:14">
      <c r="A66" s="8"/>
      <c r="N66" s="8"/>
    </row>
    <row r="67" spans="1:14">
      <c r="A67" s="8"/>
      <c r="N67" s="8"/>
    </row>
    <row r="68" spans="1:14">
      <c r="A68" s="8"/>
      <c r="N68" s="8"/>
    </row>
    <row r="69" spans="1:14" ht="35.25" customHeight="1">
      <c r="A69" s="8"/>
      <c r="B69" s="40" t="s">
        <v>40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8"/>
    </row>
    <row r="70" spans="1:14" ht="19.5" customHeight="1">
      <c r="A70" s="8"/>
      <c r="B70" s="2" t="s">
        <v>41</v>
      </c>
      <c r="N70" s="8"/>
    </row>
    <row r="71" spans="1:14" ht="16.5" customHeight="1">
      <c r="A71" s="8"/>
      <c r="N71" s="8"/>
    </row>
    <row r="72" spans="1:14" ht="16.5" customHeight="1">
      <c r="A72" s="8"/>
      <c r="N72" s="8"/>
    </row>
    <row r="73" spans="1:14" ht="16.5" customHeight="1">
      <c r="A73" s="8"/>
      <c r="N73" s="8"/>
    </row>
    <row r="74" spans="1:14" ht="18.75">
      <c r="A74" s="8"/>
      <c r="B74" s="39" t="s">
        <v>32</v>
      </c>
      <c r="C74" s="39"/>
      <c r="N74" s="8"/>
    </row>
    <row r="75" spans="1:14" ht="63" customHeight="1">
      <c r="A75" s="8"/>
      <c r="B75" s="40" t="s">
        <v>220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34"/>
    </row>
    <row r="76" spans="1:1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8.75">
      <c r="B78" s="25"/>
    </row>
    <row r="79" spans="1:14" ht="18.75"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20">
    <mergeCell ref="D24:E24"/>
    <mergeCell ref="B38:C38"/>
    <mergeCell ref="D25:E25"/>
    <mergeCell ref="B3:M3"/>
    <mergeCell ref="B44:M44"/>
    <mergeCell ref="B41:C41"/>
    <mergeCell ref="B42:L42"/>
    <mergeCell ref="D26:F26"/>
    <mergeCell ref="C33:J33"/>
    <mergeCell ref="B34:D34"/>
    <mergeCell ref="B36:J36"/>
    <mergeCell ref="B79:M79"/>
    <mergeCell ref="B45:M45"/>
    <mergeCell ref="B64:L64"/>
    <mergeCell ref="B69:M69"/>
    <mergeCell ref="B74:C74"/>
    <mergeCell ref="D56:E56"/>
    <mergeCell ref="D58:E58"/>
    <mergeCell ref="B75:M75"/>
    <mergeCell ref="D60:F60"/>
  </mergeCells>
  <pageMargins left="0" right="0" top="0" bottom="0" header="0" footer="0"/>
  <pageSetup paperSize="119" scale="50" orientation="landscape" horizontalDpi="4294967293" verticalDpi="0" r:id="rId1"/>
  <legacyDrawing r:id="rId2"/>
  <oleObjects>
    <oleObject progId="Equation.3" shapeId="1025" r:id="rId3"/>
    <oleObject progId="Equation.3" shapeId="1026" r:id="rId4"/>
    <oleObject progId="Equation.3" shapeId="1027" r:id="rId5"/>
    <oleObject progId="Equation.3" shapeId="1028" r:id="rId6"/>
    <oleObject progId="Equation.3" shapeId="1029" r:id="rId7"/>
    <oleObject progId="Equation.3" shapeId="1030" r:id="rId8"/>
    <oleObject progId="Equation.3" shapeId="1031" r:id="rId9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2:J100"/>
  <sheetViews>
    <sheetView workbookViewId="0">
      <selection activeCell="G110" sqref="G110"/>
    </sheetView>
  </sheetViews>
  <sheetFormatPr defaultRowHeight="15"/>
  <cols>
    <col min="2" max="2" width="17" customWidth="1"/>
    <col min="3" max="3" width="12.28515625" customWidth="1"/>
    <col min="4" max="4" width="12.5703125" customWidth="1"/>
    <col min="5" max="5" width="15.5703125" customWidth="1"/>
    <col min="6" max="6" width="13.140625" customWidth="1"/>
    <col min="7" max="7" width="12.5703125" customWidth="1"/>
    <col min="8" max="8" width="12.140625" customWidth="1"/>
    <col min="9" max="9" width="12.7109375" customWidth="1"/>
    <col min="10" max="10" width="11.7109375" customWidth="1"/>
  </cols>
  <sheetData>
    <row r="2" spans="2:6" ht="18.75">
      <c r="B2" s="80" t="s">
        <v>68</v>
      </c>
      <c r="C2" s="80"/>
      <c r="D2" s="80"/>
      <c r="E2" s="80"/>
      <c r="F2" s="80"/>
    </row>
    <row r="3" spans="2:6" ht="19.5" thickBot="1">
      <c r="B3" s="81" t="s">
        <v>69</v>
      </c>
      <c r="C3" s="8"/>
      <c r="D3" s="8"/>
      <c r="E3" s="8"/>
      <c r="F3" s="8"/>
    </row>
    <row r="4" spans="2:6" ht="62.25" customHeight="1" thickBot="1">
      <c r="B4" s="48" t="s">
        <v>70</v>
      </c>
      <c r="C4" s="49" t="s">
        <v>71</v>
      </c>
      <c r="D4" s="49" t="s">
        <v>72</v>
      </c>
      <c r="E4" s="49" t="s">
        <v>73</v>
      </c>
      <c r="F4" s="49" t="s">
        <v>74</v>
      </c>
    </row>
    <row r="5" spans="2:6" ht="19.5" thickBot="1">
      <c r="B5" s="55" t="s">
        <v>75</v>
      </c>
      <c r="C5" s="56"/>
      <c r="D5" s="56"/>
      <c r="E5" s="56"/>
      <c r="F5" s="57"/>
    </row>
    <row r="6" spans="2:6" ht="38.25" thickBot="1">
      <c r="B6" s="51" t="s">
        <v>76</v>
      </c>
      <c r="C6" s="52">
        <v>960</v>
      </c>
      <c r="D6" s="52">
        <v>1520</v>
      </c>
      <c r="E6" s="53">
        <v>2100</v>
      </c>
      <c r="F6" s="52" t="s">
        <v>77</v>
      </c>
    </row>
    <row r="7" spans="2:6" ht="38.25" thickBot="1">
      <c r="B7" s="51" t="s">
        <v>78</v>
      </c>
      <c r="C7" s="54">
        <v>960</v>
      </c>
      <c r="D7" s="52">
        <v>2445</v>
      </c>
      <c r="E7" s="53">
        <v>4200</v>
      </c>
      <c r="F7" s="52" t="s">
        <v>77</v>
      </c>
    </row>
    <row r="8" spans="2:6" ht="38.25" thickBot="1">
      <c r="B8" s="51" t="s">
        <v>79</v>
      </c>
      <c r="C8" s="54">
        <v>960</v>
      </c>
      <c r="D8" s="52">
        <v>2200</v>
      </c>
      <c r="E8" s="53">
        <v>2500</v>
      </c>
      <c r="F8" s="52" t="s">
        <v>51</v>
      </c>
    </row>
    <row r="9" spans="2:6" ht="38.25" thickBot="1">
      <c r="B9" s="51" t="s">
        <v>80</v>
      </c>
      <c r="C9" s="52">
        <v>960</v>
      </c>
      <c r="D9" s="52">
        <v>3320</v>
      </c>
      <c r="E9" s="53">
        <v>5000</v>
      </c>
      <c r="F9" s="52" t="s">
        <v>51</v>
      </c>
    </row>
    <row r="10" spans="2:6" ht="57" thickBot="1">
      <c r="B10" s="51" t="s">
        <v>81</v>
      </c>
      <c r="C10" s="52">
        <v>1020</v>
      </c>
      <c r="D10" s="52">
        <v>2810</v>
      </c>
      <c r="E10" s="53">
        <v>3000</v>
      </c>
      <c r="F10" s="52" t="s">
        <v>82</v>
      </c>
    </row>
    <row r="11" spans="2:6" ht="57" thickBot="1">
      <c r="B11" s="51" t="s">
        <v>83</v>
      </c>
      <c r="C11" s="52">
        <v>1020</v>
      </c>
      <c r="D11" s="52">
        <v>4090</v>
      </c>
      <c r="E11" s="53">
        <v>6000</v>
      </c>
      <c r="F11" s="52" t="s">
        <v>82</v>
      </c>
    </row>
    <row r="12" spans="2:6" ht="38.25" thickBot="1">
      <c r="B12" s="51" t="s">
        <v>84</v>
      </c>
      <c r="C12" s="52">
        <v>1000</v>
      </c>
      <c r="D12" s="52">
        <v>2990</v>
      </c>
      <c r="E12" s="53">
        <v>3600</v>
      </c>
      <c r="F12" s="52" t="s">
        <v>43</v>
      </c>
    </row>
    <row r="13" spans="2:6" ht="38.25" thickBot="1">
      <c r="B13" s="51" t="s">
        <v>85</v>
      </c>
      <c r="C13" s="52">
        <v>1000</v>
      </c>
      <c r="D13" s="52">
        <v>5700</v>
      </c>
      <c r="E13" s="53">
        <v>7200</v>
      </c>
      <c r="F13" s="52" t="s">
        <v>43</v>
      </c>
    </row>
    <row r="14" spans="2:6" ht="38.25" thickBot="1">
      <c r="B14" s="51" t="s">
        <v>86</v>
      </c>
      <c r="C14" s="52">
        <v>1400</v>
      </c>
      <c r="D14" s="52">
        <v>3480</v>
      </c>
      <c r="E14" s="53">
        <v>5200</v>
      </c>
      <c r="F14" s="52" t="s">
        <v>45</v>
      </c>
    </row>
    <row r="15" spans="2:6" ht="38.25" thickBot="1">
      <c r="B15" s="51" t="s">
        <v>87</v>
      </c>
      <c r="C15" s="52">
        <v>1400</v>
      </c>
      <c r="D15" s="52">
        <v>6930</v>
      </c>
      <c r="E15" s="53">
        <v>10400</v>
      </c>
      <c r="F15" s="52" t="s">
        <v>45</v>
      </c>
    </row>
    <row r="16" spans="2:6" ht="57" thickBot="1">
      <c r="B16" s="51" t="s">
        <v>88</v>
      </c>
      <c r="C16" s="52">
        <v>1476</v>
      </c>
      <c r="D16" s="52">
        <v>5080</v>
      </c>
      <c r="E16" s="53">
        <v>6600</v>
      </c>
      <c r="F16" s="52" t="s">
        <v>89</v>
      </c>
    </row>
    <row r="17" spans="2:8" ht="57" thickBot="1">
      <c r="B17" s="51" t="s">
        <v>90</v>
      </c>
      <c r="C17" s="52">
        <v>1476</v>
      </c>
      <c r="D17" s="52">
        <v>5000</v>
      </c>
      <c r="E17" s="53">
        <v>6600</v>
      </c>
      <c r="F17" s="52" t="s">
        <v>89</v>
      </c>
    </row>
    <row r="18" spans="2:8" ht="57" thickBot="1">
      <c r="B18" s="51" t="s">
        <v>91</v>
      </c>
      <c r="C18" s="54">
        <v>1476</v>
      </c>
      <c r="D18" s="52">
        <v>8474</v>
      </c>
      <c r="E18" s="53">
        <v>13200</v>
      </c>
      <c r="F18" s="54" t="s">
        <v>89</v>
      </c>
    </row>
    <row r="19" spans="2:8" ht="57" thickBot="1">
      <c r="B19" s="51" t="s">
        <v>92</v>
      </c>
      <c r="C19" s="54">
        <v>1476</v>
      </c>
      <c r="D19" s="52">
        <v>6300</v>
      </c>
      <c r="E19" s="53">
        <v>6600</v>
      </c>
      <c r="F19" s="54" t="s">
        <v>89</v>
      </c>
    </row>
    <row r="20" spans="2:8" ht="57" thickBot="1">
      <c r="B20" s="51" t="s">
        <v>93</v>
      </c>
      <c r="C20" s="54">
        <v>1476</v>
      </c>
      <c r="D20" s="52">
        <v>9600</v>
      </c>
      <c r="E20" s="53">
        <v>13200</v>
      </c>
      <c r="F20" s="54" t="s">
        <v>89</v>
      </c>
    </row>
    <row r="21" spans="2:8" ht="19.5" thickBot="1">
      <c r="B21" s="55" t="s">
        <v>94</v>
      </c>
      <c r="C21" s="56"/>
      <c r="D21" s="56"/>
      <c r="E21" s="56"/>
      <c r="F21" s="57"/>
    </row>
    <row r="22" spans="2:8" ht="57" thickBot="1">
      <c r="B22" s="51" t="s">
        <v>95</v>
      </c>
      <c r="C22" s="54">
        <v>1020</v>
      </c>
      <c r="D22" s="52">
        <v>4470</v>
      </c>
      <c r="E22" s="52">
        <v>2900</v>
      </c>
      <c r="F22" s="54" t="s">
        <v>82</v>
      </c>
    </row>
    <row r="23" spans="2:8" ht="38.25" thickBot="1">
      <c r="B23" s="51" t="s">
        <v>96</v>
      </c>
      <c r="C23" s="54">
        <v>1386</v>
      </c>
      <c r="D23" s="52">
        <v>6400</v>
      </c>
      <c r="E23" s="52">
        <v>5200</v>
      </c>
      <c r="F23" s="54" t="s">
        <v>45</v>
      </c>
    </row>
    <row r="24" spans="2:8" ht="19.5" thickBot="1">
      <c r="B24" s="51" t="s">
        <v>97</v>
      </c>
      <c r="C24" s="54">
        <v>1476</v>
      </c>
      <c r="D24" s="52">
        <v>8000</v>
      </c>
      <c r="E24" s="52">
        <v>6500</v>
      </c>
      <c r="F24" s="54" t="s">
        <v>47</v>
      </c>
    </row>
    <row r="25" spans="2:8" ht="90" customHeight="1">
      <c r="B25" s="79" t="s">
        <v>98</v>
      </c>
      <c r="C25" s="79"/>
      <c r="D25" s="79"/>
      <c r="E25" s="79"/>
      <c r="F25" s="79"/>
      <c r="G25" s="79"/>
    </row>
    <row r="26" spans="2:8" ht="18.75">
      <c r="B26" s="82" t="s">
        <v>99</v>
      </c>
      <c r="C26" s="82"/>
      <c r="D26" s="82"/>
      <c r="E26" s="82"/>
      <c r="F26" s="82"/>
      <c r="G26" s="82"/>
      <c r="H26" s="82"/>
    </row>
    <row r="27" spans="2:8" ht="19.5" thickBot="1">
      <c r="B27" s="2" t="s">
        <v>100</v>
      </c>
    </row>
    <row r="28" spans="2:8" ht="45" customHeight="1" thickBot="1">
      <c r="B28" s="70" t="s">
        <v>101</v>
      </c>
      <c r="C28" s="74" t="s">
        <v>102</v>
      </c>
      <c r="D28" s="75"/>
      <c r="E28" s="70" t="s">
        <v>103</v>
      </c>
      <c r="F28" s="70" t="s">
        <v>104</v>
      </c>
      <c r="G28" s="74" t="s">
        <v>105</v>
      </c>
      <c r="H28" s="75"/>
    </row>
    <row r="29" spans="2:8" ht="18.75" customHeight="1" thickBot="1">
      <c r="B29" s="72"/>
      <c r="C29" s="62" t="s">
        <v>106</v>
      </c>
      <c r="D29" s="62" t="s">
        <v>107</v>
      </c>
      <c r="E29" s="72"/>
      <c r="F29" s="72"/>
      <c r="G29" s="84" t="s">
        <v>108</v>
      </c>
      <c r="H29" s="62" t="s">
        <v>109</v>
      </c>
    </row>
    <row r="30" spans="2:8" ht="19.5" thickBot="1">
      <c r="B30" s="59" t="s">
        <v>110</v>
      </c>
      <c r="C30" s="52">
        <v>3.3</v>
      </c>
      <c r="D30" s="52">
        <v>5.3</v>
      </c>
      <c r="E30" s="52" t="s">
        <v>111</v>
      </c>
      <c r="F30" s="83" t="s">
        <v>112</v>
      </c>
      <c r="G30" s="52">
        <v>1700</v>
      </c>
      <c r="H30" s="52">
        <v>1350</v>
      </c>
    </row>
    <row r="31" spans="2:8" ht="19.5" thickBot="1">
      <c r="B31" s="59" t="s">
        <v>113</v>
      </c>
      <c r="C31" s="52">
        <v>4.2</v>
      </c>
      <c r="D31" s="52">
        <v>6.7</v>
      </c>
      <c r="E31" s="52" t="s">
        <v>111</v>
      </c>
      <c r="F31" s="85" t="s">
        <v>114</v>
      </c>
      <c r="G31" s="52">
        <v>1850</v>
      </c>
      <c r="H31" s="52">
        <v>1540</v>
      </c>
    </row>
    <row r="32" spans="2:8" ht="19.5" thickBot="1">
      <c r="B32" s="59" t="s">
        <v>115</v>
      </c>
      <c r="C32" s="52" t="s">
        <v>111</v>
      </c>
      <c r="D32" s="52">
        <v>6.7</v>
      </c>
      <c r="E32" s="52">
        <v>7.17</v>
      </c>
      <c r="F32" s="83" t="s">
        <v>116</v>
      </c>
      <c r="G32" s="52">
        <v>1400</v>
      </c>
      <c r="H32" s="52">
        <v>1700</v>
      </c>
    </row>
    <row r="33" spans="2:8" ht="19.5" thickBot="1">
      <c r="B33" s="59" t="s">
        <v>117</v>
      </c>
      <c r="C33" s="52" t="s">
        <v>111</v>
      </c>
      <c r="D33" s="52">
        <v>6.7</v>
      </c>
      <c r="E33" s="52">
        <v>10.6</v>
      </c>
      <c r="F33" s="85" t="s">
        <v>114</v>
      </c>
      <c r="G33" s="52">
        <v>1400</v>
      </c>
      <c r="H33" s="52">
        <v>1700</v>
      </c>
    </row>
    <row r="34" spans="2:8" ht="19.5" thickBot="1">
      <c r="B34" s="59" t="s">
        <v>118</v>
      </c>
      <c r="C34" s="52">
        <v>5.6</v>
      </c>
      <c r="D34" s="52">
        <v>9</v>
      </c>
      <c r="E34" s="52">
        <v>7.54</v>
      </c>
      <c r="F34" s="83" t="s">
        <v>112</v>
      </c>
      <c r="G34" s="52">
        <v>1850</v>
      </c>
      <c r="H34" s="52">
        <v>1540</v>
      </c>
    </row>
    <row r="35" spans="2:8" ht="19.5" thickBot="1">
      <c r="B35" s="59" t="s">
        <v>57</v>
      </c>
      <c r="C35" s="52">
        <v>8.5</v>
      </c>
      <c r="D35" s="52">
        <v>13.6</v>
      </c>
      <c r="E35" s="52">
        <v>8.4600000000000009</v>
      </c>
      <c r="F35" s="86" t="s">
        <v>114</v>
      </c>
      <c r="G35" s="52">
        <v>1850</v>
      </c>
      <c r="H35" s="52">
        <v>1540</v>
      </c>
    </row>
    <row r="36" spans="2:8" ht="19.5" thickBot="1">
      <c r="B36" s="59" t="s">
        <v>58</v>
      </c>
      <c r="C36" s="52">
        <v>8.5</v>
      </c>
      <c r="D36" s="52">
        <v>13.6</v>
      </c>
      <c r="E36" s="52">
        <v>13.4</v>
      </c>
      <c r="F36" s="86" t="s">
        <v>114</v>
      </c>
      <c r="G36" s="52">
        <v>1850</v>
      </c>
      <c r="H36" s="52">
        <v>1540</v>
      </c>
    </row>
    <row r="37" spans="2:8" ht="19.5" thickBot="1">
      <c r="B37" s="59" t="s">
        <v>59</v>
      </c>
      <c r="C37" s="52" t="s">
        <v>111</v>
      </c>
      <c r="D37" s="54">
        <v>13.6</v>
      </c>
      <c r="E37" s="52">
        <v>9.84</v>
      </c>
      <c r="F37" s="83" t="s">
        <v>116</v>
      </c>
      <c r="G37" s="52">
        <v>1400</v>
      </c>
      <c r="H37" s="52">
        <v>1700</v>
      </c>
    </row>
    <row r="38" spans="2:8" ht="19.5" thickBot="1">
      <c r="B38" s="59" t="s">
        <v>60</v>
      </c>
      <c r="C38" s="54" t="s">
        <v>111</v>
      </c>
      <c r="D38" s="54">
        <v>13.6</v>
      </c>
      <c r="E38" s="52">
        <v>14.4</v>
      </c>
      <c r="F38" s="86" t="s">
        <v>114</v>
      </c>
      <c r="G38" s="52">
        <v>1400</v>
      </c>
      <c r="H38" s="52">
        <v>1700</v>
      </c>
    </row>
    <row r="39" spans="2:8" ht="19.5" thickBot="1">
      <c r="B39" s="59" t="s">
        <v>61</v>
      </c>
      <c r="C39" s="54" t="s">
        <v>111</v>
      </c>
      <c r="D39" s="52">
        <v>15</v>
      </c>
      <c r="E39" s="52">
        <v>11.3</v>
      </c>
      <c r="F39" s="86" t="s">
        <v>114</v>
      </c>
      <c r="G39" s="52">
        <v>1600</v>
      </c>
      <c r="H39" s="52">
        <v>1700</v>
      </c>
    </row>
    <row r="40" spans="2:8" ht="19.5" thickBot="1">
      <c r="B40" s="59" t="s">
        <v>119</v>
      </c>
      <c r="C40" s="54" t="s">
        <v>111</v>
      </c>
      <c r="D40" s="54">
        <v>15</v>
      </c>
      <c r="E40" s="52">
        <v>14.9</v>
      </c>
      <c r="F40" s="86" t="s">
        <v>114</v>
      </c>
      <c r="G40" s="52">
        <v>1600</v>
      </c>
      <c r="H40" s="52">
        <v>1700</v>
      </c>
    </row>
    <row r="41" spans="2:8" ht="19.5" thickBot="1">
      <c r="B41" s="59" t="s">
        <v>62</v>
      </c>
      <c r="C41" s="52">
        <v>9.3000000000000007</v>
      </c>
      <c r="D41" s="54">
        <v>15</v>
      </c>
      <c r="E41" s="52">
        <v>8.9</v>
      </c>
      <c r="F41" s="83" t="s">
        <v>112</v>
      </c>
      <c r="G41" s="52">
        <v>1850</v>
      </c>
      <c r="H41" s="52">
        <v>1540</v>
      </c>
    </row>
    <row r="42" spans="2:8" ht="19.5" thickBot="1">
      <c r="B42" s="59" t="s">
        <v>67</v>
      </c>
      <c r="C42" s="52">
        <v>9.3000000000000007</v>
      </c>
      <c r="D42" s="54">
        <v>15</v>
      </c>
      <c r="E42" s="52">
        <v>13.9</v>
      </c>
      <c r="F42" s="86" t="s">
        <v>114</v>
      </c>
      <c r="G42" s="52">
        <v>1850</v>
      </c>
      <c r="H42" s="52">
        <v>1540</v>
      </c>
    </row>
    <row r="43" spans="2:8" ht="19.5" thickBot="1">
      <c r="B43" s="59" t="s">
        <v>65</v>
      </c>
      <c r="C43" s="52">
        <v>9.3000000000000007</v>
      </c>
      <c r="D43" s="52" t="s">
        <v>111</v>
      </c>
      <c r="E43" s="52">
        <v>8.6199999999999992</v>
      </c>
      <c r="F43" s="86" t="s">
        <v>114</v>
      </c>
      <c r="G43" s="52">
        <v>2230</v>
      </c>
      <c r="H43" s="52">
        <v>1740</v>
      </c>
    </row>
    <row r="44" spans="2:8" ht="19.5" thickBot="1">
      <c r="B44" s="59" t="s">
        <v>63</v>
      </c>
      <c r="C44" s="52">
        <v>9.3000000000000007</v>
      </c>
      <c r="D44" s="52" t="s">
        <v>111</v>
      </c>
      <c r="E44" s="52" t="s">
        <v>111</v>
      </c>
      <c r="F44" s="86" t="s">
        <v>114</v>
      </c>
      <c r="G44" s="52">
        <v>2230</v>
      </c>
      <c r="H44" s="54">
        <v>1740</v>
      </c>
    </row>
    <row r="45" spans="2:8" ht="19.5" thickBot="1">
      <c r="B45" s="59" t="s">
        <v>64</v>
      </c>
      <c r="C45" s="52">
        <v>13</v>
      </c>
      <c r="D45" s="52" t="s">
        <v>111</v>
      </c>
      <c r="E45" s="52">
        <v>10.8</v>
      </c>
      <c r="F45" s="86" t="s">
        <v>114</v>
      </c>
      <c r="G45" s="52">
        <v>2230</v>
      </c>
      <c r="H45" s="54">
        <v>1740</v>
      </c>
    </row>
    <row r="46" spans="2:8" ht="19.5" thickBot="1">
      <c r="B46" s="59" t="s">
        <v>120</v>
      </c>
      <c r="C46" s="52">
        <v>13</v>
      </c>
      <c r="D46" s="52" t="s">
        <v>111</v>
      </c>
      <c r="E46" s="52">
        <v>16.7</v>
      </c>
      <c r="F46" s="86" t="s">
        <v>114</v>
      </c>
      <c r="G46" s="52">
        <v>2230</v>
      </c>
      <c r="H46" s="54">
        <v>1740</v>
      </c>
    </row>
    <row r="47" spans="2:8" ht="19.5" thickBot="1">
      <c r="B47" s="59" t="s">
        <v>121</v>
      </c>
      <c r="C47" s="52" t="s">
        <v>111</v>
      </c>
      <c r="D47" s="52">
        <v>21</v>
      </c>
      <c r="E47" s="52" t="s">
        <v>111</v>
      </c>
      <c r="F47" s="83" t="s">
        <v>116</v>
      </c>
      <c r="G47" s="52">
        <v>1600</v>
      </c>
      <c r="H47" s="52">
        <v>1700</v>
      </c>
    </row>
    <row r="48" spans="2:8" ht="19.5" thickBot="1">
      <c r="B48" s="59" t="s">
        <v>66</v>
      </c>
      <c r="C48" s="52">
        <v>17.5</v>
      </c>
      <c r="D48" s="52" t="s">
        <v>111</v>
      </c>
      <c r="E48" s="52">
        <v>11.9</v>
      </c>
      <c r="F48" s="87" t="s">
        <v>112</v>
      </c>
      <c r="G48" s="52">
        <v>2230</v>
      </c>
      <c r="H48" s="52">
        <v>1740</v>
      </c>
    </row>
    <row r="49" spans="2:10" ht="19.5" thickBot="1">
      <c r="B49" s="59" t="s">
        <v>122</v>
      </c>
      <c r="C49" s="52">
        <v>17.5</v>
      </c>
      <c r="D49" s="54" t="s">
        <v>111</v>
      </c>
      <c r="E49" s="52">
        <v>16.600000000000001</v>
      </c>
      <c r="F49" s="87" t="s">
        <v>112</v>
      </c>
      <c r="G49" s="52">
        <v>2230</v>
      </c>
      <c r="H49" s="52">
        <v>1740</v>
      </c>
    </row>
    <row r="50" spans="2:10" ht="19.5" thickBot="1">
      <c r="B50" s="59" t="s">
        <v>123</v>
      </c>
      <c r="C50" s="52">
        <v>17.5</v>
      </c>
      <c r="D50" s="54" t="s">
        <v>111</v>
      </c>
      <c r="E50" s="52">
        <v>17.8</v>
      </c>
      <c r="F50" s="86" t="s">
        <v>114</v>
      </c>
      <c r="G50" s="52">
        <v>2800</v>
      </c>
      <c r="H50" s="52">
        <v>2200</v>
      </c>
    </row>
    <row r="51" spans="2:10" ht="19.5" thickBot="1">
      <c r="B51" s="59" t="s">
        <v>124</v>
      </c>
      <c r="C51" s="52">
        <v>21</v>
      </c>
      <c r="D51" s="54" t="s">
        <v>111</v>
      </c>
      <c r="E51" s="52">
        <v>21.2</v>
      </c>
      <c r="F51" s="86" t="s">
        <v>114</v>
      </c>
      <c r="G51" s="52">
        <v>2350</v>
      </c>
      <c r="H51" s="52">
        <v>1900</v>
      </c>
    </row>
    <row r="52" spans="2:10" ht="19.5" thickBot="1">
      <c r="B52" s="59" t="s">
        <v>125</v>
      </c>
      <c r="C52" s="52">
        <v>21</v>
      </c>
      <c r="D52" s="54" t="s">
        <v>111</v>
      </c>
      <c r="E52" s="52">
        <v>20.9</v>
      </c>
      <c r="F52" s="86" t="s">
        <v>114</v>
      </c>
      <c r="G52" s="52">
        <v>2800</v>
      </c>
      <c r="H52" s="52">
        <v>2200</v>
      </c>
    </row>
    <row r="53" spans="2:10" ht="19.5" thickBot="1">
      <c r="B53" s="59" t="s">
        <v>126</v>
      </c>
      <c r="C53" s="52">
        <v>30</v>
      </c>
      <c r="D53" s="54" t="s">
        <v>111</v>
      </c>
      <c r="E53" s="52">
        <v>26.7</v>
      </c>
      <c r="F53" s="86" t="s">
        <v>114</v>
      </c>
      <c r="G53" s="52">
        <v>2350</v>
      </c>
      <c r="H53" s="52">
        <v>1900</v>
      </c>
    </row>
    <row r="54" spans="2:10" ht="19.5" thickBot="1">
      <c r="B54" s="59" t="s">
        <v>127</v>
      </c>
      <c r="C54" s="52">
        <v>30</v>
      </c>
      <c r="D54" s="54" t="s">
        <v>111</v>
      </c>
      <c r="E54" s="52">
        <v>25.7</v>
      </c>
      <c r="F54" s="86" t="s">
        <v>114</v>
      </c>
      <c r="G54" s="52">
        <v>2800</v>
      </c>
      <c r="H54" s="52">
        <v>2200</v>
      </c>
    </row>
    <row r="55" spans="2:10" ht="15.75">
      <c r="B55" s="58"/>
    </row>
    <row r="56" spans="2:10" ht="48.75" customHeight="1">
      <c r="B56" s="79" t="s">
        <v>128</v>
      </c>
      <c r="C56" s="79"/>
      <c r="D56" s="79"/>
      <c r="E56" s="79"/>
      <c r="F56" s="79"/>
      <c r="G56" s="79"/>
      <c r="H56" s="79"/>
    </row>
    <row r="58" spans="2:10" ht="18.75">
      <c r="B58" s="82" t="s">
        <v>129</v>
      </c>
      <c r="C58" s="82"/>
      <c r="D58" s="82"/>
      <c r="E58" s="82"/>
      <c r="F58" s="82"/>
      <c r="G58" s="82"/>
      <c r="H58" s="82"/>
      <c r="I58" s="82"/>
      <c r="J58" s="82"/>
    </row>
    <row r="59" spans="2:10" ht="19.5" thickBot="1">
      <c r="B59" s="2" t="s">
        <v>130</v>
      </c>
    </row>
    <row r="60" spans="2:10" ht="37.5" customHeight="1" thickBot="1">
      <c r="B60" s="70" t="s">
        <v>131</v>
      </c>
      <c r="C60" s="60" t="s">
        <v>132</v>
      </c>
      <c r="D60" s="70" t="s">
        <v>133</v>
      </c>
      <c r="E60" s="70" t="s">
        <v>134</v>
      </c>
      <c r="F60" s="74" t="s">
        <v>135</v>
      </c>
      <c r="G60" s="73"/>
      <c r="H60" s="73"/>
      <c r="I60" s="73"/>
      <c r="J60" s="75"/>
    </row>
    <row r="61" spans="2:10" ht="21" customHeight="1" thickBot="1">
      <c r="B61" s="71"/>
      <c r="C61" s="61"/>
      <c r="D61" s="71"/>
      <c r="E61" s="71"/>
      <c r="F61" s="62">
        <v>1400</v>
      </c>
      <c r="G61" s="62">
        <v>1600</v>
      </c>
      <c r="H61" s="62">
        <v>1700</v>
      </c>
      <c r="I61" s="62">
        <v>1800</v>
      </c>
      <c r="J61" s="62">
        <v>2000</v>
      </c>
    </row>
    <row r="62" spans="2:10" ht="22.5" customHeight="1" thickBot="1">
      <c r="B62" s="72"/>
      <c r="C62" s="62"/>
      <c r="D62" s="72"/>
      <c r="E62" s="72"/>
      <c r="F62" s="74" t="s">
        <v>136</v>
      </c>
      <c r="G62" s="73"/>
      <c r="H62" s="73"/>
      <c r="I62" s="73"/>
      <c r="J62" s="75"/>
    </row>
    <row r="63" spans="2:10" ht="19.5" customHeight="1" thickBot="1">
      <c r="B63" s="63" t="s">
        <v>137</v>
      </c>
      <c r="C63" s="62" t="s">
        <v>140</v>
      </c>
      <c r="D63" s="62">
        <v>187.03</v>
      </c>
      <c r="E63" s="65">
        <v>1845</v>
      </c>
      <c r="F63" s="65">
        <v>261500</v>
      </c>
      <c r="G63" s="65">
        <v>299000</v>
      </c>
      <c r="H63" s="65">
        <v>317500</v>
      </c>
      <c r="I63" s="65">
        <v>336500</v>
      </c>
      <c r="J63" s="65">
        <v>374000</v>
      </c>
    </row>
    <row r="64" spans="2:10" ht="16.5" customHeight="1" thickBot="1">
      <c r="B64" s="63" t="s">
        <v>138</v>
      </c>
      <c r="C64" s="62">
        <v>24</v>
      </c>
      <c r="D64" s="62">
        <v>214.86</v>
      </c>
      <c r="E64" s="65">
        <v>2120</v>
      </c>
      <c r="F64" s="65">
        <v>300500</v>
      </c>
      <c r="G64" s="65">
        <v>343500</v>
      </c>
      <c r="H64" s="65">
        <v>365000</v>
      </c>
      <c r="I64" s="65">
        <v>386500</v>
      </c>
      <c r="J64" s="65">
        <v>429500</v>
      </c>
    </row>
    <row r="65" spans="2:10" ht="16.5" thickBot="1">
      <c r="B65" s="63" t="s">
        <v>139</v>
      </c>
      <c r="C65" s="62">
        <v>25.5</v>
      </c>
      <c r="D65" s="62">
        <v>244.61</v>
      </c>
      <c r="E65" s="65">
        <v>2410</v>
      </c>
      <c r="F65" s="65">
        <v>342000</v>
      </c>
      <c r="G65" s="65">
        <v>391000</v>
      </c>
      <c r="H65" s="65">
        <v>415500</v>
      </c>
      <c r="I65" s="65">
        <v>440000</v>
      </c>
      <c r="J65" s="65">
        <v>489000</v>
      </c>
    </row>
    <row r="66" spans="2:10" ht="16.5" thickBot="1">
      <c r="B66" s="64"/>
      <c r="C66" s="62">
        <v>27.5</v>
      </c>
      <c r="D66" s="62">
        <v>276.31</v>
      </c>
      <c r="E66" s="65">
        <v>2725</v>
      </c>
      <c r="F66" s="65">
        <v>386500</v>
      </c>
      <c r="G66" s="65">
        <v>442000</v>
      </c>
      <c r="H66" s="65">
        <v>469500</v>
      </c>
      <c r="I66" s="65">
        <v>497000</v>
      </c>
      <c r="J66" s="65">
        <v>552500</v>
      </c>
    </row>
    <row r="67" spans="2:10" ht="16.5" thickBot="1">
      <c r="B67" s="64"/>
      <c r="C67" s="62">
        <v>29</v>
      </c>
      <c r="D67" s="62">
        <v>309.93</v>
      </c>
      <c r="E67" s="65">
        <v>3055</v>
      </c>
      <c r="F67" s="65">
        <v>483500</v>
      </c>
      <c r="G67" s="66">
        <v>495500</v>
      </c>
      <c r="H67" s="66">
        <v>526500</v>
      </c>
      <c r="I67" s="65">
        <v>557500</v>
      </c>
      <c r="J67" s="65">
        <v>619500</v>
      </c>
    </row>
    <row r="68" spans="2:10" ht="16.5" thickBot="1">
      <c r="B68" s="64"/>
      <c r="C68" s="62">
        <v>32</v>
      </c>
      <c r="D68" s="62">
        <v>380.49</v>
      </c>
      <c r="E68" s="65">
        <v>3750</v>
      </c>
      <c r="F68" s="67">
        <v>532500</v>
      </c>
      <c r="G68" s="65">
        <v>608500</v>
      </c>
      <c r="H68" s="65">
        <v>646500</v>
      </c>
      <c r="I68" s="65">
        <v>684500</v>
      </c>
      <c r="J68" s="65">
        <v>760500</v>
      </c>
    </row>
    <row r="69" spans="2:10" ht="16.5" thickBot="1">
      <c r="B69" s="64"/>
      <c r="C69" s="62">
        <v>35.5</v>
      </c>
      <c r="D69" s="62">
        <v>460.98</v>
      </c>
      <c r="E69" s="65">
        <v>4541</v>
      </c>
      <c r="F69" s="67">
        <v>645000</v>
      </c>
      <c r="G69" s="65">
        <v>737500</v>
      </c>
      <c r="H69" s="65">
        <v>783500</v>
      </c>
      <c r="I69" s="65">
        <v>829500</v>
      </c>
      <c r="J69" s="65">
        <v>921000</v>
      </c>
    </row>
    <row r="70" spans="2:10" ht="15.75" customHeight="1" thickBot="1">
      <c r="B70" s="64"/>
      <c r="C70" s="62">
        <v>38.5</v>
      </c>
      <c r="D70" s="62">
        <v>546.29999999999995</v>
      </c>
      <c r="E70" s="65">
        <v>5385</v>
      </c>
      <c r="F70" s="67">
        <v>764500</v>
      </c>
      <c r="G70" s="65">
        <v>874000</v>
      </c>
      <c r="H70" s="65">
        <v>928500</v>
      </c>
      <c r="I70" s="65">
        <v>983000</v>
      </c>
      <c r="J70" s="62" t="s">
        <v>141</v>
      </c>
    </row>
    <row r="71" spans="2:10" ht="15.75" customHeight="1" thickBot="1">
      <c r="B71" s="64"/>
      <c r="C71" s="62">
        <v>42</v>
      </c>
      <c r="D71" s="62">
        <v>644.54</v>
      </c>
      <c r="E71" s="65">
        <v>6350</v>
      </c>
      <c r="F71" s="68" t="s">
        <v>142</v>
      </c>
      <c r="G71" s="62" t="s">
        <v>142</v>
      </c>
      <c r="H71" s="62" t="s">
        <v>143</v>
      </c>
      <c r="I71" s="62" t="s">
        <v>144</v>
      </c>
      <c r="J71" s="62" t="s">
        <v>145</v>
      </c>
    </row>
    <row r="72" spans="2:10" ht="14.25" customHeight="1" thickBot="1">
      <c r="B72" s="64"/>
      <c r="C72" s="62">
        <v>45</v>
      </c>
      <c r="D72" s="62">
        <v>748.13</v>
      </c>
      <c r="E72" s="65">
        <v>7370</v>
      </c>
      <c r="F72" s="68" t="s">
        <v>146</v>
      </c>
      <c r="G72" s="62" t="s">
        <v>147</v>
      </c>
      <c r="H72" s="62" t="s">
        <v>148</v>
      </c>
      <c r="I72" s="62" t="s">
        <v>149</v>
      </c>
      <c r="J72" s="62" t="s">
        <v>150</v>
      </c>
    </row>
    <row r="73" spans="2:10" ht="15.75" customHeight="1" thickBot="1">
      <c r="B73" s="50"/>
      <c r="C73" s="62">
        <v>48.5</v>
      </c>
      <c r="D73" s="62">
        <v>859.44</v>
      </c>
      <c r="E73" s="65">
        <v>8466</v>
      </c>
      <c r="F73" s="68" t="s">
        <v>151</v>
      </c>
      <c r="G73" s="69" t="s">
        <v>152</v>
      </c>
      <c r="H73" s="69" t="s">
        <v>153</v>
      </c>
      <c r="I73" s="62" t="s">
        <v>154</v>
      </c>
      <c r="J73" s="62" t="s">
        <v>155</v>
      </c>
    </row>
    <row r="74" spans="2:10" ht="18.75" customHeight="1" thickBot="1">
      <c r="B74" s="63" t="s">
        <v>156</v>
      </c>
      <c r="C74" s="62" t="s">
        <v>158</v>
      </c>
      <c r="D74" s="62">
        <v>420.96</v>
      </c>
      <c r="E74" s="65">
        <v>4155</v>
      </c>
      <c r="F74" s="65">
        <v>589000</v>
      </c>
      <c r="G74" s="66">
        <v>673500</v>
      </c>
      <c r="H74" s="66">
        <v>715500</v>
      </c>
      <c r="I74" s="65">
        <v>757500</v>
      </c>
      <c r="J74" s="65">
        <v>841500</v>
      </c>
    </row>
    <row r="75" spans="2:10" ht="17.25" customHeight="1" thickBot="1">
      <c r="B75" s="63" t="s">
        <v>157</v>
      </c>
      <c r="C75" s="62">
        <v>36.5</v>
      </c>
      <c r="D75" s="62">
        <v>503.08</v>
      </c>
      <c r="E75" s="65">
        <v>4965</v>
      </c>
      <c r="F75" s="67">
        <v>704000</v>
      </c>
      <c r="G75" s="65">
        <v>804500</v>
      </c>
      <c r="H75" s="65">
        <v>855000</v>
      </c>
      <c r="I75" s="65">
        <v>905500</v>
      </c>
      <c r="J75" s="62" t="s">
        <v>159</v>
      </c>
    </row>
    <row r="76" spans="2:10" ht="15" customHeight="1" thickBot="1">
      <c r="B76" s="63" t="s">
        <v>139</v>
      </c>
      <c r="C76" s="62">
        <v>39.5</v>
      </c>
      <c r="D76" s="62">
        <v>615.95000000000005</v>
      </c>
      <c r="E76" s="62" t="s">
        <v>160</v>
      </c>
      <c r="F76" s="67">
        <v>862000</v>
      </c>
      <c r="G76" s="65">
        <v>985500</v>
      </c>
      <c r="H76" s="62" t="s">
        <v>146</v>
      </c>
      <c r="I76" s="62" t="s">
        <v>161</v>
      </c>
      <c r="J76" s="62" t="s">
        <v>162</v>
      </c>
    </row>
    <row r="77" spans="2:10" ht="15" customHeight="1" thickBot="1">
      <c r="B77" s="64"/>
      <c r="C77" s="62">
        <v>42</v>
      </c>
      <c r="D77" s="62">
        <v>683.67</v>
      </c>
      <c r="E77" s="65">
        <v>6750</v>
      </c>
      <c r="F77" s="67">
        <v>957000</v>
      </c>
      <c r="G77" s="62" t="s">
        <v>163</v>
      </c>
      <c r="H77" s="62" t="s">
        <v>144</v>
      </c>
      <c r="I77" s="62" t="s">
        <v>162</v>
      </c>
      <c r="J77" s="62" t="s">
        <v>164</v>
      </c>
    </row>
    <row r="78" spans="2:10" ht="14.25" customHeight="1" thickBot="1">
      <c r="B78" s="64"/>
      <c r="C78" s="62">
        <v>46.5</v>
      </c>
      <c r="D78" s="62">
        <v>848.08</v>
      </c>
      <c r="E78" s="65">
        <v>8370</v>
      </c>
      <c r="F78" s="68" t="s">
        <v>165</v>
      </c>
      <c r="G78" s="62" t="s">
        <v>166</v>
      </c>
      <c r="H78" s="62" t="s">
        <v>167</v>
      </c>
      <c r="I78" s="62" t="s">
        <v>168</v>
      </c>
      <c r="J78" s="62" t="s">
        <v>169</v>
      </c>
    </row>
    <row r="79" spans="2:10" ht="16.5" customHeight="1" thickBot="1">
      <c r="B79" s="64"/>
      <c r="C79" s="62">
        <v>50.5</v>
      </c>
      <c r="D79" s="62">
        <v>1003.97</v>
      </c>
      <c r="E79" s="65">
        <v>9910</v>
      </c>
      <c r="F79" s="68" t="s">
        <v>170</v>
      </c>
      <c r="G79" s="62" t="s">
        <v>171</v>
      </c>
      <c r="H79" s="62" t="s">
        <v>172</v>
      </c>
      <c r="I79" s="62" t="s">
        <v>173</v>
      </c>
      <c r="J79" s="62" t="s">
        <v>174</v>
      </c>
    </row>
    <row r="80" spans="2:10" ht="16.5" customHeight="1" thickBot="1">
      <c r="B80" s="64"/>
      <c r="C80" s="62">
        <v>53.5</v>
      </c>
      <c r="D80" s="62">
        <v>1128.9000000000001</v>
      </c>
      <c r="E80" s="65">
        <v>11150</v>
      </c>
      <c r="F80" s="68" t="s">
        <v>175</v>
      </c>
      <c r="G80" s="62" t="s">
        <v>173</v>
      </c>
      <c r="H80" s="62" t="s">
        <v>176</v>
      </c>
      <c r="I80" s="62" t="s">
        <v>177</v>
      </c>
      <c r="J80" s="62" t="s">
        <v>178</v>
      </c>
    </row>
    <row r="81" spans="2:10" ht="16.5" customHeight="1" thickBot="1">
      <c r="B81" s="64"/>
      <c r="C81" s="62">
        <v>58.5</v>
      </c>
      <c r="D81" s="62">
        <v>1314.55</v>
      </c>
      <c r="E81" s="65">
        <v>13000</v>
      </c>
      <c r="F81" s="68" t="s">
        <v>179</v>
      </c>
      <c r="G81" s="62" t="s">
        <v>180</v>
      </c>
      <c r="H81" s="62" t="s">
        <v>181</v>
      </c>
      <c r="I81" s="62" t="s">
        <v>182</v>
      </c>
      <c r="J81" s="62" t="s">
        <v>111</v>
      </c>
    </row>
    <row r="82" spans="2:10" ht="16.5" customHeight="1" thickBot="1">
      <c r="B82" s="64"/>
      <c r="C82" s="62">
        <v>60.5</v>
      </c>
      <c r="D82" s="62">
        <v>1446.74</v>
      </c>
      <c r="E82" s="65">
        <v>14250</v>
      </c>
      <c r="F82" s="68" t="s">
        <v>183</v>
      </c>
      <c r="G82" s="62" t="s">
        <v>184</v>
      </c>
      <c r="H82" s="62" t="s">
        <v>185</v>
      </c>
      <c r="I82" s="62" t="s">
        <v>186</v>
      </c>
      <c r="J82" s="62" t="s">
        <v>111</v>
      </c>
    </row>
    <row r="83" spans="2:10" ht="16.5" customHeight="1" thickBot="1">
      <c r="B83" s="50"/>
      <c r="C83" s="62">
        <v>63</v>
      </c>
      <c r="D83" s="62">
        <v>1599.96</v>
      </c>
      <c r="E83" s="65">
        <v>15800</v>
      </c>
      <c r="F83" s="68" t="s">
        <v>182</v>
      </c>
      <c r="G83" s="62" t="s">
        <v>187</v>
      </c>
      <c r="H83" s="62" t="s">
        <v>188</v>
      </c>
      <c r="I83" s="62" t="s">
        <v>189</v>
      </c>
      <c r="J83" s="62" t="s">
        <v>111</v>
      </c>
    </row>
    <row r="84" spans="2:10" ht="15.75">
      <c r="B84" s="58"/>
    </row>
    <row r="85" spans="2:10" ht="48.75" customHeight="1">
      <c r="B85" s="79" t="s">
        <v>190</v>
      </c>
      <c r="C85" s="79"/>
      <c r="D85" s="79"/>
      <c r="E85" s="79"/>
      <c r="F85" s="79"/>
      <c r="G85" s="79"/>
      <c r="H85" s="79"/>
      <c r="I85" s="79"/>
      <c r="J85" s="79"/>
    </row>
    <row r="86" spans="2:10" ht="18.75">
      <c r="B86" s="82" t="s">
        <v>191</v>
      </c>
      <c r="C86" s="82"/>
      <c r="D86" s="82"/>
      <c r="E86" s="82"/>
      <c r="F86" s="82"/>
      <c r="G86" s="82"/>
      <c r="H86" s="82"/>
      <c r="I86" s="82"/>
      <c r="J86" s="82"/>
    </row>
    <row r="87" spans="2:10" ht="19.5" thickBot="1">
      <c r="B87" s="2" t="s">
        <v>192</v>
      </c>
    </row>
    <row r="88" spans="2:10" ht="43.5" customHeight="1" thickBot="1">
      <c r="B88" s="74" t="s">
        <v>193</v>
      </c>
      <c r="C88" s="75"/>
      <c r="D88" s="70" t="s">
        <v>133</v>
      </c>
      <c r="E88" s="70" t="s">
        <v>134</v>
      </c>
      <c r="F88" s="88" t="s">
        <v>135</v>
      </c>
      <c r="G88" s="89"/>
      <c r="H88" s="89"/>
      <c r="I88" s="89"/>
      <c r="J88" s="90"/>
    </row>
    <row r="89" spans="2:10" ht="16.5" thickBot="1">
      <c r="B89" s="70" t="s">
        <v>194</v>
      </c>
      <c r="C89" s="70" t="s">
        <v>195</v>
      </c>
      <c r="D89" s="71"/>
      <c r="E89" s="71"/>
      <c r="F89" s="62">
        <v>1400</v>
      </c>
      <c r="G89" s="62">
        <v>1600</v>
      </c>
      <c r="H89" s="62">
        <v>1700</v>
      </c>
      <c r="I89" s="62">
        <v>1800</v>
      </c>
      <c r="J89" s="62">
        <v>2000</v>
      </c>
    </row>
    <row r="90" spans="2:10" ht="18.75" customHeight="1" thickBot="1">
      <c r="B90" s="72"/>
      <c r="C90" s="72"/>
      <c r="D90" s="72"/>
      <c r="E90" s="72"/>
      <c r="F90" s="74" t="s">
        <v>136</v>
      </c>
      <c r="G90" s="73"/>
      <c r="H90" s="73"/>
      <c r="I90" s="73"/>
      <c r="J90" s="75"/>
    </row>
    <row r="91" spans="2:10" ht="16.5" thickBot="1">
      <c r="B91" s="76">
        <v>95</v>
      </c>
      <c r="C91" s="62">
        <v>15.5</v>
      </c>
      <c r="D91" s="62">
        <v>458.66</v>
      </c>
      <c r="E91" s="65">
        <v>4530</v>
      </c>
      <c r="F91" s="65">
        <v>642000</v>
      </c>
      <c r="G91" s="65">
        <v>733500</v>
      </c>
      <c r="H91" s="67">
        <v>779500</v>
      </c>
      <c r="I91" s="65">
        <v>825500</v>
      </c>
      <c r="J91" s="65">
        <v>917000</v>
      </c>
    </row>
    <row r="92" spans="2:10" ht="15.75" customHeight="1" thickBot="1">
      <c r="B92" s="76">
        <v>107</v>
      </c>
      <c r="C92" s="62">
        <v>17.5</v>
      </c>
      <c r="D92" s="62">
        <v>579.30999999999995</v>
      </c>
      <c r="E92" s="65">
        <v>5720</v>
      </c>
      <c r="F92" s="65">
        <v>811000</v>
      </c>
      <c r="G92" s="66">
        <v>926500</v>
      </c>
      <c r="H92" s="77">
        <v>984500</v>
      </c>
      <c r="I92" s="62" t="s">
        <v>196</v>
      </c>
      <c r="J92" s="62" t="s">
        <v>197</v>
      </c>
    </row>
    <row r="93" spans="2:10" ht="15.75" customHeight="1" thickBot="1">
      <c r="B93" s="76">
        <v>119</v>
      </c>
      <c r="C93" s="62">
        <v>19.5</v>
      </c>
      <c r="D93" s="62">
        <v>714</v>
      </c>
      <c r="E93" s="65">
        <v>7050</v>
      </c>
      <c r="F93" s="67">
        <v>999500</v>
      </c>
      <c r="G93" s="69" t="s">
        <v>198</v>
      </c>
      <c r="H93" s="69" t="s">
        <v>199</v>
      </c>
      <c r="I93" s="62" t="s">
        <v>145</v>
      </c>
      <c r="J93" s="62" t="s">
        <v>200</v>
      </c>
    </row>
    <row r="94" spans="2:10" ht="18" customHeight="1" thickBot="1">
      <c r="B94" s="76">
        <v>124</v>
      </c>
      <c r="C94" s="62">
        <v>20</v>
      </c>
      <c r="D94" s="62">
        <v>578.88</v>
      </c>
      <c r="E94" s="65">
        <v>6050</v>
      </c>
      <c r="F94" s="65">
        <v>810000</v>
      </c>
      <c r="G94" s="65">
        <v>925000</v>
      </c>
      <c r="H94" s="67">
        <v>984000</v>
      </c>
      <c r="I94" s="65">
        <v>1040000</v>
      </c>
      <c r="J94" s="62" t="s">
        <v>197</v>
      </c>
    </row>
    <row r="95" spans="2:10" ht="15" customHeight="1" thickBot="1">
      <c r="B95" s="76">
        <v>139</v>
      </c>
      <c r="C95" s="62">
        <v>22.5</v>
      </c>
      <c r="D95" s="62">
        <v>731.52</v>
      </c>
      <c r="E95" s="65">
        <v>7690</v>
      </c>
      <c r="F95" s="62" t="s">
        <v>201</v>
      </c>
      <c r="G95" s="62" t="s">
        <v>202</v>
      </c>
      <c r="H95" s="68" t="s">
        <v>203</v>
      </c>
      <c r="I95" s="62" t="s">
        <v>204</v>
      </c>
      <c r="J95" s="62" t="s">
        <v>153</v>
      </c>
    </row>
    <row r="96" spans="2:10" ht="15" customHeight="1" thickBot="1">
      <c r="B96" s="76">
        <v>154</v>
      </c>
      <c r="C96" s="62">
        <v>25</v>
      </c>
      <c r="D96" s="62">
        <v>904.32</v>
      </c>
      <c r="E96" s="65">
        <v>9430</v>
      </c>
      <c r="F96" s="62" t="s">
        <v>205</v>
      </c>
      <c r="G96" s="69" t="s">
        <v>206</v>
      </c>
      <c r="H96" s="78" t="s">
        <v>207</v>
      </c>
      <c r="I96" s="62" t="s">
        <v>208</v>
      </c>
      <c r="J96" s="62" t="s">
        <v>173</v>
      </c>
    </row>
    <row r="97" spans="2:10" ht="15.75" customHeight="1" thickBot="1">
      <c r="B97" s="76">
        <v>170</v>
      </c>
      <c r="C97" s="62">
        <v>27.5</v>
      </c>
      <c r="D97" s="62">
        <v>1094.4000000000001</v>
      </c>
      <c r="E97" s="65">
        <v>11500</v>
      </c>
      <c r="F97" s="68" t="s">
        <v>209</v>
      </c>
      <c r="G97" s="62" t="s">
        <v>210</v>
      </c>
      <c r="H97" s="62" t="s">
        <v>211</v>
      </c>
      <c r="I97" s="62" t="s">
        <v>212</v>
      </c>
      <c r="J97" s="62" t="s">
        <v>213</v>
      </c>
    </row>
    <row r="98" spans="2:10" ht="17.25" customHeight="1" thickBot="1">
      <c r="B98" s="76">
        <v>186</v>
      </c>
      <c r="C98" s="62">
        <v>30.5</v>
      </c>
      <c r="D98" s="62">
        <v>1302.8800000000001</v>
      </c>
      <c r="E98" s="65">
        <v>13610</v>
      </c>
      <c r="F98" s="68" t="s">
        <v>214</v>
      </c>
      <c r="G98" s="62" t="s">
        <v>215</v>
      </c>
      <c r="H98" s="62" t="s">
        <v>216</v>
      </c>
      <c r="I98" s="62" t="s">
        <v>217</v>
      </c>
      <c r="J98" s="62" t="s">
        <v>218</v>
      </c>
    </row>
    <row r="99" spans="2:10" ht="15.75">
      <c r="B99" s="58"/>
    </row>
    <row r="100" spans="2:10" ht="47.25" customHeight="1">
      <c r="B100" s="79" t="s">
        <v>219</v>
      </c>
      <c r="C100" s="79"/>
      <c r="D100" s="79"/>
      <c r="E100" s="79"/>
      <c r="F100" s="79"/>
      <c r="G100" s="79"/>
      <c r="H100" s="79"/>
      <c r="I100" s="79"/>
      <c r="J100" s="79"/>
    </row>
  </sheetData>
  <mergeCells count="27">
    <mergeCell ref="B2:F2"/>
    <mergeCell ref="B26:H26"/>
    <mergeCell ref="B58:J58"/>
    <mergeCell ref="B85:J85"/>
    <mergeCell ref="B86:J86"/>
    <mergeCell ref="B100:J100"/>
    <mergeCell ref="B88:C88"/>
    <mergeCell ref="D88:D90"/>
    <mergeCell ref="E88:E90"/>
    <mergeCell ref="F88:J88"/>
    <mergeCell ref="B89:B90"/>
    <mergeCell ref="C89:C90"/>
    <mergeCell ref="F90:J90"/>
    <mergeCell ref="G28:H28"/>
    <mergeCell ref="B60:B62"/>
    <mergeCell ref="D60:D62"/>
    <mergeCell ref="E60:E62"/>
    <mergeCell ref="F60:J60"/>
    <mergeCell ref="F62:J62"/>
    <mergeCell ref="B56:H56"/>
    <mergeCell ref="B5:F5"/>
    <mergeCell ref="B21:F21"/>
    <mergeCell ref="B28:B29"/>
    <mergeCell ref="C28:D28"/>
    <mergeCell ref="E28:E29"/>
    <mergeCell ref="F28:F29"/>
    <mergeCell ref="B25:G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розрахунок</vt:lpstr>
      <vt:lpstr>додатки</vt:lpstr>
      <vt:lpstr>Лист3</vt:lpstr>
      <vt:lpstr>розрахунок!_Hlk127781737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2023-02-19T17:13:45Z</dcterms:created>
  <dcterms:modified xsi:type="dcterms:W3CDTF">2023-02-20T18:05:00Z</dcterms:modified>
</cp:coreProperties>
</file>