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7175" windowHeight="871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75" i="1"/>
  <c r="E68"/>
  <c r="E61"/>
  <c r="E54"/>
  <c r="G22"/>
  <c r="G30" s="1"/>
</calcChain>
</file>

<file path=xl/sharedStrings.xml><?xml version="1.0" encoding="utf-8"?>
<sst xmlns="http://schemas.openxmlformats.org/spreadsheetml/2006/main" count="61" uniqueCount="60">
  <si>
    <r>
      <t>Н</t>
    </r>
    <r>
      <rPr>
        <vertAlign val="subscript"/>
        <sz val="12"/>
        <color rgb="FF000000"/>
        <rFont val="Times New Roman"/>
        <family val="1"/>
        <charset val="204"/>
      </rPr>
      <t xml:space="preserve"> ,м</t>
    </r>
  </si>
  <si>
    <r>
      <t>А</t>
    </r>
    <r>
      <rPr>
        <vertAlign val="subscript"/>
        <sz val="12"/>
        <color rgb="FF000000"/>
        <rFont val="Times New Roman"/>
        <family val="1"/>
        <charset val="204"/>
      </rPr>
      <t>р, тис.т</t>
    </r>
  </si>
  <si>
    <t>Годинна продуктивність підйомної установки</t>
  </si>
  <si>
    <t>Х</t>
  </si>
  <si>
    <t>с=</t>
  </si>
  <si>
    <r>
      <t xml:space="preserve">n </t>
    </r>
    <r>
      <rPr>
        <vertAlign val="subscript"/>
        <sz val="12"/>
        <color theme="1"/>
        <rFont val="Times New Roman"/>
        <family val="1"/>
        <charset val="204"/>
      </rPr>
      <t>д =</t>
    </r>
  </si>
  <si>
    <r>
      <t xml:space="preserve">n </t>
    </r>
    <r>
      <rPr>
        <vertAlign val="subscript"/>
        <sz val="12"/>
        <color theme="1"/>
        <rFont val="Times New Roman"/>
        <family val="1"/>
        <charset val="204"/>
      </rPr>
      <t>год =</t>
    </r>
  </si>
  <si>
    <t>днів</t>
  </si>
  <si>
    <t>годин</t>
  </si>
  <si>
    <t>Ар =</t>
  </si>
  <si>
    <t>а=</t>
  </si>
  <si>
    <t>т/год</t>
  </si>
  <si>
    <t xml:space="preserve">Вантажопідйомність скіпа для одноканатного підйому  вугільних шахт </t>
  </si>
  <si>
    <t>Q опт =</t>
  </si>
  <si>
    <t>Пауза, з</t>
  </si>
  <si>
    <r>
      <t xml:space="preserve">Об'єм, м </t>
    </r>
    <r>
      <rPr>
        <vertAlign val="superscript"/>
        <sz val="10"/>
        <color theme="1"/>
        <rFont val="Times New Roman"/>
        <family val="1"/>
        <charset val="204"/>
      </rPr>
      <t>3</t>
    </r>
  </si>
  <si>
    <t>в залежності від об'єму скипа</t>
  </si>
  <si>
    <t>тонн</t>
  </si>
  <si>
    <t>Обираємо скип 2CН9,5-1</t>
  </si>
  <si>
    <t>t п, с</t>
  </si>
  <si>
    <t>Скип</t>
  </si>
  <si>
    <t>Затвор</t>
  </si>
  <si>
    <t>2СН9,5-1</t>
  </si>
  <si>
    <t>секторний</t>
  </si>
  <si>
    <t>1850мм / 1540мм</t>
  </si>
  <si>
    <t>Вантажо-підйомність Q, м</t>
  </si>
  <si>
    <t>Об`єм, м3</t>
  </si>
  <si>
    <t>Маса з причіпним приладом, Qм, т</t>
  </si>
  <si>
    <t>Загальний шлях у кривих, мм</t>
  </si>
  <si>
    <t>Розміри скіпа (довжина/ширина), мм</t>
  </si>
  <si>
    <t>1. Визначити вантажопідйомність підйомного сосуду (скіп), для наступних умов:</t>
  </si>
  <si>
    <r>
      <t>2.</t>
    </r>
    <r>
      <rPr>
        <b/>
        <sz val="7"/>
        <color rgb="FF000000"/>
        <rFont val="Times New Roman"/>
        <family val="1"/>
        <charset val="204"/>
      </rPr>
      <t xml:space="preserve">      </t>
    </r>
    <r>
      <rPr>
        <b/>
        <sz val="12"/>
        <color rgb="FF000000"/>
        <rFont val="Times New Roman"/>
        <family val="1"/>
        <charset val="204"/>
      </rPr>
      <t>Розрахувати кількість людей і  циклів при клітьовому підйомі для наступних умов:</t>
    </r>
  </si>
  <si>
    <t>Варіант</t>
  </si>
  <si>
    <r>
      <t>А</t>
    </r>
    <r>
      <rPr>
        <vertAlign val="subscript"/>
        <sz val="12"/>
        <color rgb="FF000000"/>
        <rFont val="Times New Roman"/>
        <family val="1"/>
        <charset val="204"/>
      </rPr>
      <t>доб</t>
    </r>
    <r>
      <rPr>
        <sz val="12"/>
        <color rgb="FF000000"/>
        <rFont val="Times New Roman"/>
        <family val="1"/>
        <charset val="204"/>
      </rPr>
      <t xml:space="preserve"> , т</t>
    </r>
  </si>
  <si>
    <t>Кількість поверхів</t>
  </si>
  <si>
    <r>
      <t xml:space="preserve">      , 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</si>
  <si>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 xml:space="preserve">Вантажопідйомність кліті визначається з урахуванням </t>
    </r>
    <r>
      <rPr>
        <sz val="12"/>
        <color theme="1"/>
        <rFont val="Times New Roman"/>
        <family val="1"/>
        <charset val="204"/>
      </rPr>
      <t>орієнтовної максимальної кількості людей, що спускаються в шахту за одну зміну:</t>
    </r>
  </si>
  <si>
    <r>
      <t>k</t>
    </r>
    <r>
      <rPr>
        <vertAlign val="subscript"/>
        <sz val="12"/>
        <color theme="1"/>
        <rFont val="Times New Roman"/>
        <family val="1"/>
        <charset val="204"/>
      </rPr>
      <t>Ітр</t>
    </r>
  </si>
  <si>
    <t>коефіцієнт, що враховує збільшення людей, що спускаються в шахту за рахунок ІТР та обслуговуючого персоналу;</t>
  </si>
  <si>
    <r>
      <t>n</t>
    </r>
    <r>
      <rPr>
        <vertAlign val="subscript"/>
        <sz val="12"/>
        <color theme="1"/>
        <rFont val="Times New Roman"/>
        <family val="1"/>
        <charset val="204"/>
      </rPr>
      <t>см</t>
    </r>
  </si>
  <si>
    <t>число видобувних змін</t>
  </si>
  <si>
    <r>
      <t>q</t>
    </r>
    <r>
      <rPr>
        <sz val="12"/>
        <color theme="1"/>
        <rFont val="Times New Roman"/>
        <family val="1"/>
        <charset val="204"/>
      </rPr>
      <t xml:space="preserve">, т/см </t>
    </r>
  </si>
  <si>
    <t xml:space="preserve">середньодобова продуктивність праці підземного робітника </t>
  </si>
  <si>
    <t>Nзм=</t>
  </si>
  <si>
    <t>чол/зм</t>
  </si>
  <si>
    <t>Максимальна кількість людей, які розміщуються в двох поверхах кліті:</t>
  </si>
  <si>
    <t xml:space="preserve">           м2    </t>
  </si>
  <si>
    <t xml:space="preserve">         , м2</t>
  </si>
  <si>
    <t>площа підлоги кліті</t>
  </si>
  <si>
    <t>площа, що виводиться для однієї особи</t>
  </si>
  <si>
    <r>
      <rPr>
        <i/>
        <sz val="14"/>
        <color theme="1"/>
        <rFont val="Times New Roman"/>
        <family val="1"/>
        <charset val="204"/>
      </rPr>
      <t>n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ч.max =</t>
    </r>
  </si>
  <si>
    <t>чол</t>
  </si>
  <si>
    <t>Кількість необхідних циклів руху кліті для спуску зміни:</t>
  </si>
  <si>
    <t>циклів</t>
  </si>
  <si>
    <t>Тривалість паузи на посадку і вихід людей для двоповерхової кліті при двох посадкових майданчиках:</t>
  </si>
  <si>
    <r>
      <rPr>
        <i/>
        <sz val="14"/>
        <color theme="1"/>
        <rFont val="Times New Roman"/>
        <family val="1"/>
        <charset val="204"/>
      </rPr>
      <t xml:space="preserve">n </t>
    </r>
    <r>
      <rPr>
        <sz val="11"/>
        <color theme="1"/>
        <rFont val="Times New Roman"/>
        <family val="1"/>
        <charset val="204"/>
      </rPr>
      <t>ц =</t>
    </r>
  </si>
  <si>
    <t>θ=</t>
  </si>
  <si>
    <t>с</t>
  </si>
  <si>
    <t>де:  10 – час в секундах, що відводиться на закривання дверей кліті, стволових решіток і подачу сигналів</t>
  </si>
  <si>
    <r>
      <rPr>
        <b/>
        <sz val="14"/>
        <color rgb="FF00B050"/>
        <rFont val="Times New Roman"/>
        <family val="1"/>
        <charset val="204"/>
      </rPr>
      <t>Вам необхідно: 1. Скачати собі на робочий стол комп'ютера.                                                2. В</t>
    </r>
    <r>
      <rPr>
        <b/>
        <sz val="14"/>
        <color theme="1"/>
        <rFont val="Times New Roman"/>
        <family val="1"/>
        <charset val="204"/>
      </rPr>
      <t xml:space="preserve"> задачах 1 і 2 під значення Х ввести данні за своїм варіантом. Формула в 1 і 2 варіантах,  автоматично відбудеться розрахунок,</t>
    </r>
    <r>
      <rPr>
        <b/>
        <sz val="14"/>
        <color rgb="FFFF0000"/>
        <rFont val="Times New Roman"/>
        <family val="1"/>
        <charset val="204"/>
      </rPr>
      <t xml:space="preserve"> формули не міняємо!!!</t>
    </r>
    <r>
      <rPr>
        <b/>
        <sz val="14"/>
        <color theme="1"/>
        <rFont val="Times New Roman"/>
        <family val="1"/>
        <charset val="204"/>
      </rPr>
      <t xml:space="preserve">  </t>
    </r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</si>
</sst>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color rgb="FF00B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5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2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left"/>
    </xf>
    <xf numFmtId="0" fontId="0" fillId="0" borderId="5" xfId="0" applyBorder="1"/>
    <xf numFmtId="0" fontId="1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0" fillId="0" borderId="11" xfId="0" applyBorder="1"/>
    <xf numFmtId="0" fontId="0" fillId="0" borderId="6" xfId="0" applyBorder="1"/>
    <xf numFmtId="0" fontId="0" fillId="0" borderId="0" xfId="0" applyBorder="1"/>
    <xf numFmtId="0" fontId="0" fillId="0" borderId="13" xfId="0" applyBorder="1"/>
    <xf numFmtId="0" fontId="5" fillId="0" borderId="14" xfId="0" applyFont="1" applyBorder="1"/>
    <xf numFmtId="0" fontId="5" fillId="0" borderId="15" xfId="0" applyFont="1" applyBorder="1" applyAlignment="1">
      <alignment horizontal="center"/>
    </xf>
    <xf numFmtId="0" fontId="1" fillId="0" borderId="14" xfId="0" applyFont="1" applyBorder="1"/>
    <xf numFmtId="0" fontId="5" fillId="0" borderId="14" xfId="0" applyFont="1" applyBorder="1" applyAlignment="1">
      <alignment horizontal="left"/>
    </xf>
    <xf numFmtId="0" fontId="1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2" xfId="0" applyFont="1" applyBorder="1"/>
    <xf numFmtId="0" fontId="0" fillId="0" borderId="12" xfId="0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16" xfId="0" applyBorder="1"/>
    <xf numFmtId="0" fontId="0" fillId="0" borderId="17" xfId="0" applyBorder="1"/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3" fillId="0" borderId="14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justify" vertical="top" wrapText="1"/>
    </xf>
    <xf numFmtId="0" fontId="16" fillId="0" borderId="14" xfId="0" applyFont="1" applyBorder="1"/>
    <xf numFmtId="0" fontId="0" fillId="0" borderId="14" xfId="0" applyBorder="1"/>
    <xf numFmtId="0" fontId="3" fillId="0" borderId="13" xfId="0" applyFont="1" applyFill="1" applyBorder="1" applyAlignment="1">
      <alignment horizontal="center"/>
    </xf>
    <xf numFmtId="0" fontId="3" fillId="0" borderId="12" xfId="0" applyFont="1" applyBorder="1"/>
    <xf numFmtId="0" fontId="3" fillId="0" borderId="0" xfId="0" applyFont="1" applyBorder="1"/>
    <xf numFmtId="0" fontId="3" fillId="0" borderId="13" xfId="0" applyFont="1" applyBorder="1"/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5" fillId="0" borderId="15" xfId="0" applyFont="1" applyBorder="1" applyAlignment="1">
      <alignment horizontal="center"/>
    </xf>
    <xf numFmtId="0" fontId="15" fillId="0" borderId="15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/>
    </xf>
    <xf numFmtId="2" fontId="0" fillId="3" borderId="0" xfId="0" applyNumberFormat="1" applyFill="1" applyBorder="1"/>
    <xf numFmtId="1" fontId="3" fillId="3" borderId="0" xfId="0" applyNumberFormat="1" applyFont="1" applyFill="1" applyBorder="1"/>
    <xf numFmtId="0" fontId="3" fillId="3" borderId="0" xfId="0" applyFont="1" applyFill="1" applyBorder="1"/>
    <xf numFmtId="0" fontId="0" fillId="3" borderId="0" xfId="0" applyFill="1" applyBorder="1"/>
    <xf numFmtId="0" fontId="19" fillId="0" borderId="0" xfId="0" applyFont="1" applyAlignment="1">
      <alignment horizontal="left" wrapText="1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13" fillId="2" borderId="12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190499</xdr:rowOff>
    </xdr:from>
    <xdr:to>
      <xdr:col>7</xdr:col>
      <xdr:colOff>589359</xdr:colOff>
      <xdr:row>27</xdr:row>
      <xdr:rowOff>85724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48000" y="3314699"/>
          <a:ext cx="1808559" cy="466725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39</xdr:row>
      <xdr:rowOff>200025</xdr:rowOff>
    </xdr:from>
    <xdr:to>
      <xdr:col>1</xdr:col>
      <xdr:colOff>314325</xdr:colOff>
      <xdr:row>40</xdr:row>
      <xdr:rowOff>209550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8410575"/>
          <a:ext cx="314325" cy="247650"/>
        </a:xfrm>
        <a:prstGeom prst="rect">
          <a:avLst/>
        </a:prstGeom>
        <a:noFill/>
      </xdr:spPr>
    </xdr:pic>
    <xdr:clientData/>
  </xdr:twoCellAnchor>
  <xdr:twoCellAnchor>
    <xdr:from>
      <xdr:col>4</xdr:col>
      <xdr:colOff>0</xdr:colOff>
      <xdr:row>49</xdr:row>
      <xdr:rowOff>0</xdr:rowOff>
    </xdr:from>
    <xdr:to>
      <xdr:col>6</xdr:col>
      <xdr:colOff>486752</xdr:colOff>
      <xdr:row>51</xdr:row>
      <xdr:rowOff>142875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438400" y="9382125"/>
          <a:ext cx="1705952" cy="5238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362438</xdr:colOff>
      <xdr:row>56</xdr:row>
      <xdr:rowOff>85726</xdr:rowOff>
    </xdr:from>
    <xdr:to>
      <xdr:col>5</xdr:col>
      <xdr:colOff>266700</xdr:colOff>
      <xdr:row>58</xdr:row>
      <xdr:rowOff>180976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191238" y="11887201"/>
          <a:ext cx="1123462" cy="4762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44</xdr:row>
      <xdr:rowOff>171450</xdr:rowOff>
    </xdr:from>
    <xdr:to>
      <xdr:col>1</xdr:col>
      <xdr:colOff>334378</xdr:colOff>
      <xdr:row>45</xdr:row>
      <xdr:rowOff>190500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9820275"/>
          <a:ext cx="334378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596064</xdr:colOff>
      <xdr:row>45</xdr:row>
      <xdr:rowOff>190500</xdr:rowOff>
    </xdr:from>
    <xdr:to>
      <xdr:col>1</xdr:col>
      <xdr:colOff>324853</xdr:colOff>
      <xdr:row>47</xdr:row>
      <xdr:rowOff>28575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6064" y="10039350"/>
          <a:ext cx="338389" cy="238125"/>
        </a:xfrm>
        <a:prstGeom prst="rect">
          <a:avLst/>
        </a:prstGeom>
        <a:noFill/>
      </xdr:spPr>
    </xdr:pic>
    <xdr:clientData/>
  </xdr:twoCellAnchor>
  <xdr:twoCellAnchor>
    <xdr:from>
      <xdr:col>2</xdr:col>
      <xdr:colOff>375557</xdr:colOff>
      <xdr:row>63</xdr:row>
      <xdr:rowOff>76200</xdr:rowOff>
    </xdr:from>
    <xdr:to>
      <xdr:col>4</xdr:col>
      <xdr:colOff>209550</xdr:colOff>
      <xdr:row>66</xdr:row>
      <xdr:rowOff>19050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594757" y="13668375"/>
          <a:ext cx="1053193" cy="5143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0</xdr:colOff>
      <xdr:row>69</xdr:row>
      <xdr:rowOff>0</xdr:rowOff>
    </xdr:from>
    <xdr:to>
      <xdr:col>5</xdr:col>
      <xdr:colOff>368300</xdr:colOff>
      <xdr:row>71</xdr:row>
      <xdr:rowOff>95250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28800" y="14992350"/>
          <a:ext cx="1587500" cy="476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76"/>
  <sheetViews>
    <sheetView tabSelected="1" workbookViewId="0">
      <selection activeCell="B2" sqref="B2:M2"/>
    </sheetView>
  </sheetViews>
  <sheetFormatPr defaultRowHeight="15"/>
  <cols>
    <col min="8" max="8" width="10" customWidth="1"/>
  </cols>
  <sheetData>
    <row r="2" spans="2:13" ht="51.75" customHeight="1">
      <c r="B2" s="57" t="s">
        <v>59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4" spans="2:13" ht="15.75" thickBot="1"/>
    <row r="5" spans="2:13" ht="15.75">
      <c r="B5" s="19"/>
      <c r="C5" s="20"/>
      <c r="D5" s="20"/>
      <c r="E5" s="20"/>
      <c r="F5" s="20"/>
      <c r="G5" s="20"/>
      <c r="H5" s="20"/>
      <c r="I5" s="20"/>
      <c r="J5" s="20"/>
      <c r="K5" s="21"/>
      <c r="L5" s="21"/>
      <c r="M5" s="22"/>
    </row>
    <row r="6" spans="2:13" ht="15.75">
      <c r="B6" s="68" t="s">
        <v>30</v>
      </c>
      <c r="C6" s="69"/>
      <c r="D6" s="69"/>
      <c r="E6" s="69"/>
      <c r="F6" s="69"/>
      <c r="G6" s="69"/>
      <c r="H6" s="69"/>
      <c r="I6" s="69"/>
      <c r="J6" s="69"/>
      <c r="K6" s="69"/>
      <c r="L6" s="23"/>
      <c r="M6" s="24"/>
    </row>
    <row r="7" spans="2:13" ht="15.75">
      <c r="B7" s="25"/>
      <c r="C7" s="14" t="s">
        <v>3</v>
      </c>
      <c r="D7" s="1">
        <v>1</v>
      </c>
      <c r="E7" s="1">
        <v>2</v>
      </c>
      <c r="F7" s="1">
        <v>3</v>
      </c>
      <c r="G7" s="1">
        <v>4</v>
      </c>
      <c r="H7" s="1">
        <v>5</v>
      </c>
      <c r="I7" s="1">
        <v>6</v>
      </c>
      <c r="J7" s="1">
        <v>7</v>
      </c>
      <c r="K7" s="1">
        <v>8</v>
      </c>
      <c r="L7" s="1">
        <v>9</v>
      </c>
      <c r="M7" s="26">
        <v>10</v>
      </c>
    </row>
    <row r="8" spans="2:13" ht="18.75">
      <c r="B8" s="27" t="s">
        <v>1</v>
      </c>
      <c r="C8" s="15">
        <v>1100</v>
      </c>
      <c r="D8" s="1">
        <v>1080</v>
      </c>
      <c r="E8" s="1">
        <v>1500</v>
      </c>
      <c r="F8" s="1">
        <v>2000</v>
      </c>
      <c r="G8" s="1">
        <v>800</v>
      </c>
      <c r="H8" s="1">
        <v>620</v>
      </c>
      <c r="I8" s="1">
        <v>1850</v>
      </c>
      <c r="J8" s="1">
        <v>2500</v>
      </c>
      <c r="K8" s="1">
        <v>550</v>
      </c>
      <c r="L8" s="1">
        <v>1100</v>
      </c>
      <c r="M8" s="26">
        <v>1750</v>
      </c>
    </row>
    <row r="9" spans="2:13" ht="18.75">
      <c r="B9" s="27" t="s">
        <v>0</v>
      </c>
      <c r="C9" s="15">
        <v>500</v>
      </c>
      <c r="D9" s="1">
        <v>480</v>
      </c>
      <c r="E9" s="1">
        <v>600</v>
      </c>
      <c r="F9" s="1">
        <v>720</v>
      </c>
      <c r="G9" s="1">
        <v>240</v>
      </c>
      <c r="H9" s="1">
        <v>180</v>
      </c>
      <c r="I9" s="1">
        <v>480</v>
      </c>
      <c r="J9" s="1">
        <v>800</v>
      </c>
      <c r="K9" s="1">
        <v>320</v>
      </c>
      <c r="L9" s="1">
        <v>620</v>
      </c>
      <c r="M9" s="26">
        <v>560</v>
      </c>
    </row>
    <row r="10" spans="2:13" ht="15.75">
      <c r="B10" s="28" t="s">
        <v>19</v>
      </c>
      <c r="C10" s="15">
        <v>10</v>
      </c>
      <c r="D10" s="70" t="s">
        <v>16</v>
      </c>
      <c r="E10" s="70"/>
      <c r="F10" s="70"/>
      <c r="G10" s="70"/>
      <c r="H10" s="70"/>
      <c r="I10" s="70"/>
      <c r="J10" s="70"/>
      <c r="K10" s="70"/>
      <c r="L10" s="70"/>
      <c r="M10" s="71"/>
    </row>
    <row r="11" spans="2:13" ht="16.5" thickBot="1">
      <c r="B11" s="29"/>
      <c r="C11" s="6"/>
      <c r="D11" s="7"/>
      <c r="E11" s="7"/>
      <c r="F11" s="7"/>
      <c r="G11" s="7"/>
      <c r="H11" s="7"/>
      <c r="I11" s="7"/>
      <c r="J11" s="7"/>
      <c r="K11" s="7"/>
      <c r="L11" s="7"/>
      <c r="M11" s="30"/>
    </row>
    <row r="12" spans="2:13" ht="16.5" thickBot="1">
      <c r="B12" s="29"/>
      <c r="C12" s="8" t="s">
        <v>15</v>
      </c>
      <c r="D12" s="2">
        <v>9.5</v>
      </c>
      <c r="E12" s="2">
        <v>11</v>
      </c>
      <c r="F12" s="2">
        <v>15</v>
      </c>
      <c r="G12" s="2">
        <v>20</v>
      </c>
      <c r="H12" s="2">
        <v>25</v>
      </c>
      <c r="I12" s="2">
        <v>35</v>
      </c>
      <c r="J12" s="2">
        <v>55</v>
      </c>
      <c r="K12" s="7"/>
      <c r="L12" s="7"/>
      <c r="M12" s="30"/>
    </row>
    <row r="13" spans="2:13" ht="16.5" thickBot="1">
      <c r="B13" s="29"/>
      <c r="C13" s="3" t="s">
        <v>14</v>
      </c>
      <c r="D13" s="4">
        <v>10</v>
      </c>
      <c r="E13" s="4">
        <v>11</v>
      </c>
      <c r="F13" s="4">
        <v>15</v>
      </c>
      <c r="G13" s="4">
        <v>20</v>
      </c>
      <c r="H13" s="4">
        <v>25</v>
      </c>
      <c r="I13" s="4">
        <v>35</v>
      </c>
      <c r="J13" s="4">
        <v>45</v>
      </c>
      <c r="K13" s="7"/>
      <c r="L13" s="7"/>
      <c r="M13" s="30"/>
    </row>
    <row r="14" spans="2:13" ht="15.75">
      <c r="B14" s="29"/>
      <c r="C14" s="6"/>
      <c r="D14" s="7"/>
      <c r="E14" s="7"/>
      <c r="F14" s="7"/>
      <c r="G14" s="7"/>
      <c r="H14" s="7"/>
      <c r="I14" s="7"/>
      <c r="J14" s="7"/>
      <c r="K14" s="7"/>
      <c r="L14" s="7"/>
      <c r="M14" s="30"/>
    </row>
    <row r="15" spans="2:13" ht="15.75">
      <c r="B15" s="29"/>
      <c r="C15" s="6"/>
      <c r="D15" s="7"/>
      <c r="E15" s="7"/>
      <c r="F15" s="7"/>
      <c r="G15" s="7"/>
      <c r="H15" s="7"/>
      <c r="I15" s="7"/>
      <c r="J15" s="7"/>
      <c r="K15" s="7"/>
      <c r="L15" s="7"/>
      <c r="M15" s="30"/>
    </row>
    <row r="16" spans="2:13" ht="15.75">
      <c r="B16" s="31"/>
      <c r="C16" s="17"/>
      <c r="D16" s="17"/>
      <c r="E16" s="17"/>
      <c r="F16" s="17"/>
      <c r="G16" s="17"/>
      <c r="H16" s="17"/>
      <c r="I16" s="17"/>
      <c r="J16" s="17"/>
      <c r="K16" s="23"/>
      <c r="L16" s="23"/>
      <c r="M16" s="24"/>
    </row>
    <row r="17" spans="2:13" ht="15.75">
      <c r="B17" s="31"/>
      <c r="C17" s="17"/>
      <c r="D17" s="17"/>
      <c r="E17" s="17" t="s">
        <v>2</v>
      </c>
      <c r="F17" s="17"/>
      <c r="G17" s="17"/>
      <c r="H17" s="17"/>
      <c r="I17" s="17"/>
      <c r="J17" s="17"/>
      <c r="K17" s="23"/>
      <c r="L17" s="23"/>
      <c r="M17" s="24"/>
    </row>
    <row r="18" spans="2:13">
      <c r="B18" s="3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4"/>
    </row>
    <row r="19" spans="2:13" ht="15.75">
      <c r="B19" s="32"/>
      <c r="C19" s="23"/>
      <c r="D19" s="23"/>
      <c r="E19" s="23"/>
      <c r="F19" s="23"/>
      <c r="G19" s="23"/>
      <c r="H19" s="23"/>
      <c r="I19" s="23"/>
      <c r="J19" s="33" t="s">
        <v>4</v>
      </c>
      <c r="K19" s="23">
        <v>1.5</v>
      </c>
      <c r="L19" s="18"/>
      <c r="M19" s="24"/>
    </row>
    <row r="20" spans="2:13" ht="18.75">
      <c r="B20" s="32"/>
      <c r="C20" s="23"/>
      <c r="D20" s="23"/>
      <c r="E20" s="23"/>
      <c r="F20" s="23"/>
      <c r="G20" s="23"/>
      <c r="H20" s="23"/>
      <c r="I20" s="23"/>
      <c r="J20" s="33" t="s">
        <v>5</v>
      </c>
      <c r="K20" s="23">
        <v>300</v>
      </c>
      <c r="L20" s="18" t="s">
        <v>7</v>
      </c>
      <c r="M20" s="24"/>
    </row>
    <row r="21" spans="2:13" ht="18.75">
      <c r="B21" s="32"/>
      <c r="C21" s="23"/>
      <c r="D21" s="23"/>
      <c r="E21" s="23"/>
      <c r="F21" s="23"/>
      <c r="G21" s="23"/>
      <c r="H21" s="23"/>
      <c r="I21" s="23"/>
      <c r="J21" s="33" t="s">
        <v>6</v>
      </c>
      <c r="K21" s="23">
        <v>18</v>
      </c>
      <c r="L21" s="18" t="s">
        <v>8</v>
      </c>
      <c r="M21" s="24"/>
    </row>
    <row r="22" spans="2:13" ht="15.75">
      <c r="B22" s="32"/>
      <c r="C22" s="23"/>
      <c r="D22" s="23"/>
      <c r="E22" s="23"/>
      <c r="F22" s="34" t="s">
        <v>9</v>
      </c>
      <c r="G22" s="53">
        <f>(K19*K22*C8*POWER(10,3))/(K20*K21)</f>
        <v>305.55555555555554</v>
      </c>
      <c r="H22" s="56" t="s">
        <v>11</v>
      </c>
      <c r="I22" s="23"/>
      <c r="J22" s="33" t="s">
        <v>10</v>
      </c>
      <c r="K22" s="23">
        <v>1</v>
      </c>
      <c r="L22" s="23"/>
      <c r="M22" s="24"/>
    </row>
    <row r="23" spans="2:13" ht="15.75">
      <c r="B23" s="32"/>
      <c r="C23" s="23"/>
      <c r="D23" s="23"/>
      <c r="E23" s="23"/>
      <c r="F23" s="23"/>
      <c r="G23" s="23"/>
      <c r="H23" s="23"/>
      <c r="I23" s="23"/>
      <c r="J23" s="33"/>
      <c r="K23" s="23"/>
      <c r="L23" s="23"/>
      <c r="M23" s="24"/>
    </row>
    <row r="24" spans="2:13" ht="15.75">
      <c r="B24" s="32"/>
      <c r="C24" s="23"/>
      <c r="D24" s="23"/>
      <c r="E24" s="5" t="s">
        <v>12</v>
      </c>
      <c r="F24" s="23"/>
      <c r="G24" s="23"/>
      <c r="H24" s="23"/>
      <c r="I24" s="23"/>
      <c r="J24" s="23"/>
      <c r="K24" s="23"/>
      <c r="L24" s="23"/>
      <c r="M24" s="24"/>
    </row>
    <row r="25" spans="2:13">
      <c r="B25" s="3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4"/>
    </row>
    <row r="26" spans="2:13">
      <c r="B26" s="3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4"/>
    </row>
    <row r="27" spans="2:13">
      <c r="B27" s="32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4"/>
    </row>
    <row r="28" spans="2:13">
      <c r="B28" s="3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4"/>
    </row>
    <row r="29" spans="2:13">
      <c r="B29" s="32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4"/>
    </row>
    <row r="30" spans="2:13" ht="15.75">
      <c r="B30" s="32"/>
      <c r="C30" s="23"/>
      <c r="D30" s="23"/>
      <c r="E30" s="23"/>
      <c r="F30" s="17" t="s">
        <v>13</v>
      </c>
      <c r="G30" s="53">
        <f>G22*((C10+4*SQRT(C9))/3600)</f>
        <v>8.4403542445980513</v>
      </c>
      <c r="H30" s="56" t="s">
        <v>17</v>
      </c>
      <c r="I30" s="23"/>
      <c r="J30" s="23"/>
      <c r="K30" s="23"/>
      <c r="L30" s="23"/>
      <c r="M30" s="24"/>
    </row>
    <row r="31" spans="2:13">
      <c r="B31" s="3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</row>
    <row r="32" spans="2:13" ht="15.75">
      <c r="B32" s="32"/>
      <c r="C32" s="23"/>
      <c r="D32" s="23"/>
      <c r="E32" s="17" t="s">
        <v>18</v>
      </c>
      <c r="F32" s="17"/>
      <c r="G32" s="17"/>
      <c r="H32" s="23"/>
      <c r="I32" s="23"/>
      <c r="J32" s="23"/>
      <c r="K32" s="23"/>
      <c r="L32" s="23"/>
      <c r="M32" s="24"/>
    </row>
    <row r="33" spans="2:14">
      <c r="B33" s="32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</row>
    <row r="34" spans="2:14" ht="75">
      <c r="B34" s="32"/>
      <c r="C34" s="11" t="s">
        <v>20</v>
      </c>
      <c r="D34" s="11" t="s">
        <v>26</v>
      </c>
      <c r="E34" s="11" t="s">
        <v>25</v>
      </c>
      <c r="F34" s="12" t="s">
        <v>27</v>
      </c>
      <c r="G34" s="11" t="s">
        <v>28</v>
      </c>
      <c r="H34" s="12" t="s">
        <v>21</v>
      </c>
      <c r="I34" s="12" t="s">
        <v>29</v>
      </c>
      <c r="J34" s="23"/>
      <c r="K34" s="23"/>
      <c r="L34" s="23"/>
      <c r="M34" s="24"/>
    </row>
    <row r="35" spans="2:14" ht="30">
      <c r="B35" s="32"/>
      <c r="C35" s="11" t="s">
        <v>22</v>
      </c>
      <c r="D35" s="11">
        <v>9.5</v>
      </c>
      <c r="E35" s="11">
        <v>8.5</v>
      </c>
      <c r="F35" s="11">
        <v>8.4600000000000009</v>
      </c>
      <c r="G35" s="11">
        <v>2170</v>
      </c>
      <c r="H35" s="11" t="s">
        <v>23</v>
      </c>
      <c r="I35" s="13" t="s">
        <v>24</v>
      </c>
      <c r="J35" s="23"/>
      <c r="K35" s="23"/>
      <c r="L35" s="23"/>
      <c r="M35" s="24"/>
    </row>
    <row r="36" spans="2:14" ht="15.75" thickBot="1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10"/>
    </row>
    <row r="37" spans="2:14" ht="15.75" thickBot="1"/>
    <row r="38" spans="2:14" ht="15.75">
      <c r="B38" s="62" t="s">
        <v>31</v>
      </c>
      <c r="C38" s="63"/>
      <c r="D38" s="63"/>
      <c r="E38" s="63"/>
      <c r="F38" s="63"/>
      <c r="G38" s="63"/>
      <c r="H38" s="63"/>
      <c r="I38" s="63"/>
      <c r="J38" s="63"/>
      <c r="K38" s="63"/>
      <c r="L38" s="21"/>
      <c r="M38" s="22"/>
    </row>
    <row r="39" spans="2:14" ht="15.75">
      <c r="B39" s="37" t="s">
        <v>32</v>
      </c>
      <c r="C39" s="16">
        <v>1</v>
      </c>
      <c r="D39" s="16">
        <v>2</v>
      </c>
      <c r="E39" s="16">
        <v>3</v>
      </c>
      <c r="F39" s="16">
        <v>4</v>
      </c>
      <c r="G39" s="16">
        <v>5</v>
      </c>
      <c r="H39" s="16">
        <v>6</v>
      </c>
      <c r="I39" s="16">
        <v>7</v>
      </c>
      <c r="J39" s="16">
        <v>8</v>
      </c>
      <c r="K39" s="16">
        <v>9</v>
      </c>
      <c r="L39" s="16">
        <v>10</v>
      </c>
      <c r="M39" s="50" t="s">
        <v>3</v>
      </c>
    </row>
    <row r="40" spans="2:14" ht="18.75">
      <c r="B40" s="38" t="s">
        <v>33</v>
      </c>
      <c r="C40" s="16">
        <v>1500</v>
      </c>
      <c r="D40" s="16">
        <v>2000</v>
      </c>
      <c r="E40" s="16">
        <v>2500</v>
      </c>
      <c r="F40" s="16">
        <v>3000</v>
      </c>
      <c r="G40" s="16">
        <v>1000</v>
      </c>
      <c r="H40" s="16">
        <v>2300</v>
      </c>
      <c r="I40" s="16">
        <v>2800</v>
      </c>
      <c r="J40" s="16">
        <v>4000</v>
      </c>
      <c r="K40" s="16">
        <v>2700</v>
      </c>
      <c r="L40" s="16">
        <v>1900</v>
      </c>
      <c r="M40" s="50">
        <v>3500</v>
      </c>
    </row>
    <row r="41" spans="2:14" ht="18">
      <c r="B41" s="39" t="s">
        <v>35</v>
      </c>
      <c r="C41" s="16">
        <v>20</v>
      </c>
      <c r="D41" s="16">
        <v>25</v>
      </c>
      <c r="E41" s="16">
        <v>30</v>
      </c>
      <c r="F41" s="16">
        <v>25</v>
      </c>
      <c r="G41" s="16">
        <v>25</v>
      </c>
      <c r="H41" s="16">
        <v>25</v>
      </c>
      <c r="I41" s="16">
        <v>30</v>
      </c>
      <c r="J41" s="16">
        <v>30</v>
      </c>
      <c r="K41" s="16">
        <v>25</v>
      </c>
      <c r="L41" s="16">
        <v>25</v>
      </c>
      <c r="M41" s="50">
        <v>25</v>
      </c>
    </row>
    <row r="42" spans="2:14" ht="25.5">
      <c r="B42" s="40" t="s">
        <v>34</v>
      </c>
      <c r="C42" s="16">
        <v>1</v>
      </c>
      <c r="D42" s="16">
        <v>1</v>
      </c>
      <c r="E42" s="16">
        <v>1</v>
      </c>
      <c r="F42" s="16">
        <v>2</v>
      </c>
      <c r="G42" s="16">
        <v>1</v>
      </c>
      <c r="H42" s="16">
        <v>2</v>
      </c>
      <c r="I42" s="16">
        <v>2</v>
      </c>
      <c r="J42" s="16">
        <v>2</v>
      </c>
      <c r="K42" s="16">
        <v>2</v>
      </c>
      <c r="L42" s="16">
        <v>1</v>
      </c>
      <c r="M42" s="50">
        <v>1</v>
      </c>
    </row>
    <row r="43" spans="2:14" ht="32.25" customHeight="1">
      <c r="B43" s="25" t="s">
        <v>37</v>
      </c>
      <c r="C43" s="65" t="s">
        <v>38</v>
      </c>
      <c r="D43" s="66"/>
      <c r="E43" s="66"/>
      <c r="F43" s="66"/>
      <c r="G43" s="66"/>
      <c r="H43" s="66"/>
      <c r="I43" s="66"/>
      <c r="J43" s="66"/>
      <c r="K43" s="66"/>
      <c r="L43" s="67"/>
      <c r="M43" s="51">
        <v>1.1000000000000001</v>
      </c>
    </row>
    <row r="44" spans="2:14" ht="18.75">
      <c r="B44" s="25" t="s">
        <v>39</v>
      </c>
      <c r="C44" s="59" t="s">
        <v>40</v>
      </c>
      <c r="D44" s="59"/>
      <c r="E44" s="59"/>
      <c r="F44" s="59"/>
      <c r="G44" s="59"/>
      <c r="H44" s="59"/>
      <c r="I44" s="59"/>
      <c r="J44" s="59"/>
      <c r="K44" s="59"/>
      <c r="L44" s="59"/>
      <c r="M44" s="52">
        <v>3</v>
      </c>
    </row>
    <row r="45" spans="2:14" ht="15.75">
      <c r="B45" s="41" t="s">
        <v>41</v>
      </c>
      <c r="C45" s="59" t="s">
        <v>42</v>
      </c>
      <c r="D45" s="59"/>
      <c r="E45" s="59"/>
      <c r="F45" s="59"/>
      <c r="G45" s="59"/>
      <c r="H45" s="59"/>
      <c r="I45" s="59"/>
      <c r="J45" s="59"/>
      <c r="K45" s="59"/>
      <c r="L45" s="59"/>
      <c r="M45" s="52">
        <v>3.7</v>
      </c>
    </row>
    <row r="46" spans="2:14" ht="15.75">
      <c r="B46" s="42" t="s">
        <v>46</v>
      </c>
      <c r="C46" s="59" t="s">
        <v>48</v>
      </c>
      <c r="D46" s="59"/>
      <c r="E46" s="59"/>
      <c r="F46" s="59"/>
      <c r="G46" s="9"/>
      <c r="H46" s="9"/>
      <c r="I46" s="9"/>
      <c r="J46" s="9"/>
      <c r="K46" s="9"/>
      <c r="L46" s="9"/>
      <c r="M46" s="52">
        <v>5</v>
      </c>
      <c r="N46">
        <v>2</v>
      </c>
    </row>
    <row r="47" spans="2:14" ht="15.75">
      <c r="B47" s="42" t="s">
        <v>47</v>
      </c>
      <c r="C47" s="59" t="s">
        <v>49</v>
      </c>
      <c r="D47" s="59"/>
      <c r="E47" s="59"/>
      <c r="F47" s="59"/>
      <c r="G47" s="59"/>
      <c r="H47" s="9"/>
      <c r="I47" s="9"/>
      <c r="J47" s="9"/>
      <c r="K47" s="9"/>
      <c r="L47" s="9"/>
      <c r="M47" s="52">
        <v>0.2</v>
      </c>
    </row>
    <row r="48" spans="2:14" ht="15.75">
      <c r="B48" s="32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43"/>
    </row>
    <row r="49" spans="2:13" ht="32.25" customHeight="1">
      <c r="B49" s="32"/>
      <c r="C49" s="64" t="s">
        <v>36</v>
      </c>
      <c r="D49" s="64"/>
      <c r="E49" s="64"/>
      <c r="F49" s="64"/>
      <c r="G49" s="64"/>
      <c r="H49" s="64"/>
      <c r="I49" s="64"/>
      <c r="J49" s="64"/>
      <c r="K49" s="64"/>
      <c r="L49" s="64"/>
      <c r="M49" s="24"/>
    </row>
    <row r="50" spans="2:13">
      <c r="B50" s="3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</row>
    <row r="51" spans="2:13" ht="15.75">
      <c r="B51" s="32"/>
      <c r="C51" s="23"/>
      <c r="D51" s="23"/>
      <c r="E51" s="23"/>
      <c r="F51" s="23"/>
      <c r="G51" s="23"/>
      <c r="H51" s="23"/>
      <c r="I51" s="17"/>
      <c r="J51" s="23"/>
      <c r="K51" s="23"/>
      <c r="L51" s="23"/>
      <c r="M51" s="24"/>
    </row>
    <row r="52" spans="2:13">
      <c r="B52" s="3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</row>
    <row r="53" spans="2:13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6"/>
    </row>
    <row r="54" spans="2:13">
      <c r="B54" s="44"/>
      <c r="C54" s="45"/>
      <c r="D54" s="47" t="s">
        <v>43</v>
      </c>
      <c r="E54" s="54">
        <f>M43*(M40/(M44*M45))</f>
        <v>346.8468468468468</v>
      </c>
      <c r="F54" s="55" t="s">
        <v>44</v>
      </c>
      <c r="G54" s="45"/>
      <c r="H54" s="45"/>
      <c r="I54" s="45"/>
      <c r="J54" s="45"/>
      <c r="K54" s="45"/>
      <c r="L54" s="45"/>
      <c r="M54" s="46"/>
    </row>
    <row r="55" spans="2:13">
      <c r="B55" s="44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2:13" ht="15" customHeight="1">
      <c r="B56" s="44"/>
      <c r="C56" s="58" t="s">
        <v>45</v>
      </c>
      <c r="D56" s="58"/>
      <c r="E56" s="58"/>
      <c r="F56" s="58"/>
      <c r="G56" s="58"/>
      <c r="H56" s="58"/>
      <c r="I56" s="58"/>
      <c r="J56" s="58"/>
      <c r="K56" s="45"/>
      <c r="L56" s="45"/>
      <c r="M56" s="46"/>
    </row>
    <row r="57" spans="2:13">
      <c r="B57" s="44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6"/>
    </row>
    <row r="58" spans="2:13">
      <c r="B58" s="44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6"/>
    </row>
    <row r="59" spans="2:13">
      <c r="B59" s="44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6"/>
    </row>
    <row r="60" spans="2:13">
      <c r="B60" s="44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6"/>
    </row>
    <row r="61" spans="2:13" ht="18.75">
      <c r="B61" s="44"/>
      <c r="C61" s="45"/>
      <c r="D61" s="45" t="s">
        <v>50</v>
      </c>
      <c r="E61" s="55">
        <f>M46/M47</f>
        <v>25</v>
      </c>
      <c r="F61" s="55" t="s">
        <v>51</v>
      </c>
      <c r="G61" s="45"/>
      <c r="H61" s="45"/>
      <c r="I61" s="45"/>
      <c r="J61" s="45"/>
      <c r="K61" s="45"/>
      <c r="L61" s="45"/>
      <c r="M61" s="46"/>
    </row>
    <row r="62" spans="2:13">
      <c r="B62" s="44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6"/>
    </row>
    <row r="63" spans="2:13" ht="15.75">
      <c r="B63" s="44"/>
      <c r="C63" s="58" t="s">
        <v>52</v>
      </c>
      <c r="D63" s="58"/>
      <c r="E63" s="58"/>
      <c r="F63" s="58"/>
      <c r="G63" s="58"/>
      <c r="H63" s="58"/>
      <c r="I63" s="45"/>
      <c r="J63" s="45"/>
      <c r="K63" s="45"/>
      <c r="L63" s="45"/>
      <c r="M63" s="46"/>
    </row>
    <row r="64" spans="2:13">
      <c r="B64" s="32"/>
      <c r="C64" s="45"/>
      <c r="D64" s="45"/>
      <c r="E64" s="45"/>
      <c r="F64" s="45"/>
      <c r="G64" s="45"/>
      <c r="H64" s="45"/>
      <c r="I64" s="45"/>
      <c r="J64" s="45"/>
      <c r="K64" s="23"/>
      <c r="L64" s="23"/>
      <c r="M64" s="24"/>
    </row>
    <row r="65" spans="2:13">
      <c r="B65" s="32"/>
      <c r="C65" s="45"/>
      <c r="D65" s="45"/>
      <c r="E65" s="45"/>
      <c r="F65" s="45"/>
      <c r="G65" s="45"/>
      <c r="H65" s="45"/>
      <c r="I65" s="45"/>
      <c r="J65" s="45"/>
      <c r="K65" s="23"/>
      <c r="L65" s="23"/>
      <c r="M65" s="24"/>
    </row>
    <row r="66" spans="2:13">
      <c r="B66" s="32"/>
      <c r="C66" s="45"/>
      <c r="D66" s="45"/>
      <c r="E66" s="45"/>
      <c r="F66" s="45"/>
      <c r="G66" s="45"/>
      <c r="H66" s="45"/>
      <c r="I66" s="45"/>
      <c r="J66" s="45"/>
      <c r="K66" s="23"/>
      <c r="L66" s="23"/>
      <c r="M66" s="24"/>
    </row>
    <row r="67" spans="2:13">
      <c r="B67" s="32"/>
      <c r="C67" s="45"/>
      <c r="D67" s="45"/>
      <c r="E67" s="45"/>
      <c r="F67" s="45"/>
      <c r="G67" s="45"/>
      <c r="H67" s="45"/>
      <c r="I67" s="45"/>
      <c r="J67" s="45"/>
      <c r="K67" s="23"/>
      <c r="L67" s="23"/>
      <c r="M67" s="24"/>
    </row>
    <row r="68" spans="2:13" ht="18.75">
      <c r="B68" s="32"/>
      <c r="C68" s="45"/>
      <c r="D68" s="48" t="s">
        <v>55</v>
      </c>
      <c r="E68" s="54">
        <f>E54/E61</f>
        <v>13.873873873873872</v>
      </c>
      <c r="F68" s="55" t="s">
        <v>53</v>
      </c>
      <c r="G68" s="45"/>
      <c r="H68" s="45"/>
      <c r="I68" s="45"/>
      <c r="J68" s="45"/>
      <c r="K68" s="23"/>
      <c r="L68" s="23"/>
      <c r="M68" s="24"/>
    </row>
    <row r="69" spans="2:13" ht="31.5" customHeight="1">
      <c r="B69" s="32"/>
      <c r="C69" s="60" t="s">
        <v>54</v>
      </c>
      <c r="D69" s="60"/>
      <c r="E69" s="60"/>
      <c r="F69" s="60"/>
      <c r="G69" s="60"/>
      <c r="H69" s="60"/>
      <c r="I69" s="60"/>
      <c r="J69" s="45"/>
      <c r="K69" s="23"/>
      <c r="L69" s="23"/>
      <c r="M69" s="24"/>
    </row>
    <row r="70" spans="2:13">
      <c r="B70" s="32"/>
      <c r="C70" s="45"/>
      <c r="D70" s="45"/>
      <c r="E70" s="45"/>
      <c r="F70" s="45"/>
      <c r="G70" s="45"/>
      <c r="H70" s="45"/>
      <c r="I70" s="45"/>
      <c r="J70" s="45"/>
      <c r="K70" s="23"/>
      <c r="L70" s="23"/>
      <c r="M70" s="24"/>
    </row>
    <row r="71" spans="2:13">
      <c r="B71" s="32"/>
      <c r="C71" s="45"/>
      <c r="D71" s="45"/>
      <c r="E71" s="45"/>
      <c r="F71" s="45"/>
      <c r="G71" s="45"/>
      <c r="H71" s="45"/>
      <c r="I71" s="45"/>
      <c r="J71" s="45"/>
      <c r="K71" s="23"/>
      <c r="L71" s="23"/>
      <c r="M71" s="24"/>
    </row>
    <row r="72" spans="2:13">
      <c r="B72" s="32"/>
      <c r="C72" s="45"/>
      <c r="D72" s="45"/>
      <c r="E72" s="45"/>
      <c r="F72" s="45"/>
      <c r="G72" s="45"/>
      <c r="H72" s="45"/>
      <c r="I72" s="45"/>
      <c r="J72" s="45"/>
      <c r="K72" s="23"/>
      <c r="L72" s="23"/>
      <c r="M72" s="24"/>
    </row>
    <row r="73" spans="2:13" ht="15.75">
      <c r="B73" s="61" t="s">
        <v>58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24"/>
    </row>
    <row r="74" spans="2:13">
      <c r="B74" s="32"/>
      <c r="C74" s="45"/>
      <c r="D74" s="45"/>
      <c r="E74" s="45"/>
      <c r="F74" s="45"/>
      <c r="G74" s="45"/>
      <c r="H74" s="45"/>
      <c r="I74" s="45"/>
      <c r="J74" s="45"/>
      <c r="K74" s="23"/>
      <c r="L74" s="23"/>
      <c r="M74" s="24"/>
    </row>
    <row r="75" spans="2:13">
      <c r="B75" s="32"/>
      <c r="C75" s="45"/>
      <c r="D75" s="49" t="s">
        <v>56</v>
      </c>
      <c r="E75" s="54">
        <f>(E68/2)+10</f>
        <v>16.936936936936938</v>
      </c>
      <c r="F75" s="55" t="s">
        <v>57</v>
      </c>
      <c r="G75" s="45"/>
      <c r="H75" s="45"/>
      <c r="I75" s="45"/>
      <c r="J75" s="45"/>
      <c r="K75" s="23"/>
      <c r="L75" s="23"/>
      <c r="M75" s="24"/>
    </row>
    <row r="76" spans="2:13" ht="15.75" thickBot="1"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10"/>
    </row>
  </sheetData>
  <mergeCells count="14">
    <mergeCell ref="C69:I69"/>
    <mergeCell ref="B73:L73"/>
    <mergeCell ref="B38:K38"/>
    <mergeCell ref="C49:L49"/>
    <mergeCell ref="C43:L43"/>
    <mergeCell ref="C44:L44"/>
    <mergeCell ref="C45:L45"/>
    <mergeCell ref="B2:M2"/>
    <mergeCell ref="C56:J56"/>
    <mergeCell ref="C46:F46"/>
    <mergeCell ref="C47:G47"/>
    <mergeCell ref="C63:H63"/>
    <mergeCell ref="B6:K6"/>
    <mergeCell ref="D10:M10"/>
  </mergeCells>
  <pageMargins left="0.7" right="0.7" top="0.75" bottom="0.75" header="0.3" footer="0.3"/>
  <pageSetup paperSize="119" orientation="portrait" horizontalDpi="4294967293" verticalDpi="0" r:id="rId1"/>
  <drawing r:id="rId2"/>
  <legacyDrawing r:id="rId3"/>
  <oleObjects>
    <oleObject progId="Equation.3" shapeId="1025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2023-02-12T14:29:31Z</dcterms:created>
  <dcterms:modified xsi:type="dcterms:W3CDTF">2023-02-12T18:27:01Z</dcterms:modified>
</cp:coreProperties>
</file>